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5440" windowHeight="15840" activeTab="1"/>
  </bookViews>
  <sheets>
    <sheet name="final expense 12 31 21" sheetId="4" r:id="rId1"/>
    <sheet name="final expense 2 28 22" sheetId="2" r:id="rId2"/>
    <sheet name="final expense orig" sheetId="3" r:id="rId3"/>
  </sheets>
  <definedNames>
    <definedName name="_xlnm._FilterDatabase" localSheetId="0" hidden="1">'final expense 12 31 21'!$C$2:$C$78</definedName>
    <definedName name="_xlnm._FilterDatabase" localSheetId="1" hidden="1">'final expense 2 28 22'!$C$2:$C$78</definedName>
    <definedName name="_xlnm._FilterDatabase" localSheetId="2" hidden="1">'final expense orig'!$C$2:$C$78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93" i="4"/>
  <c r="Y92"/>
  <c r="Y91"/>
  <c r="Y88"/>
  <c r="K87"/>
  <c r="H87"/>
  <c r="G87"/>
  <c r="Y87" s="1"/>
  <c r="S84"/>
  <c r="S101" s="1"/>
  <c r="S104" s="1"/>
  <c r="R84"/>
  <c r="R101" s="1"/>
  <c r="R104" s="1"/>
  <c r="O84"/>
  <c r="O101" s="1"/>
  <c r="O104" s="1"/>
  <c r="N84"/>
  <c r="N101" s="1"/>
  <c r="N104" s="1"/>
  <c r="F84"/>
  <c r="F101" s="1"/>
  <c r="H78"/>
  <c r="X75"/>
  <c r="X84" s="1"/>
  <c r="X101" s="1"/>
  <c r="X104" s="1"/>
  <c r="W75"/>
  <c r="W84" s="1"/>
  <c r="W101" s="1"/>
  <c r="W104" s="1"/>
  <c r="V75"/>
  <c r="V84" s="1"/>
  <c r="V101" s="1"/>
  <c r="V104" s="1"/>
  <c r="U75"/>
  <c r="U84" s="1"/>
  <c r="U101" s="1"/>
  <c r="U104" s="1"/>
  <c r="T75"/>
  <c r="T84" s="1"/>
  <c r="T101" s="1"/>
  <c r="T104" s="1"/>
  <c r="Q75"/>
  <c r="Q84" s="1"/>
  <c r="Q101" s="1"/>
  <c r="Q104" s="1"/>
  <c r="P75"/>
  <c r="P84" s="1"/>
  <c r="P101" s="1"/>
  <c r="P104" s="1"/>
  <c r="O75"/>
  <c r="N75"/>
  <c r="M75"/>
  <c r="M84" s="1"/>
  <c r="M101" s="1"/>
  <c r="M104" s="1"/>
  <c r="L75"/>
  <c r="L84" s="1"/>
  <c r="L101" s="1"/>
  <c r="L104" s="1"/>
  <c r="K75"/>
  <c r="K84" s="1"/>
  <c r="K101" s="1"/>
  <c r="K104" s="1"/>
  <c r="J75"/>
  <c r="J84" s="1"/>
  <c r="J101" s="1"/>
  <c r="J104" s="1"/>
  <c r="I75"/>
  <c r="I84" s="1"/>
  <c r="I101" s="1"/>
  <c r="I104" s="1"/>
  <c r="G75"/>
  <c r="G84" s="1"/>
  <c r="G101" s="1"/>
  <c r="G104" s="1"/>
  <c r="F75"/>
  <c r="D75"/>
  <c r="D84" s="1"/>
  <c r="D101" s="1"/>
  <c r="D104" s="1"/>
  <c r="Z74"/>
  <c r="Y74"/>
  <c r="Y73"/>
  <c r="Z73" s="1"/>
  <c r="Y72"/>
  <c r="Z72" s="1"/>
  <c r="Y71"/>
  <c r="Z71" s="1"/>
  <c r="Z70"/>
  <c r="Y70"/>
  <c r="Y69"/>
  <c r="Z69" s="1"/>
  <c r="Z68"/>
  <c r="Y68"/>
  <c r="Y67"/>
  <c r="Z67" s="1"/>
  <c r="Z66"/>
  <c r="Y66"/>
  <c r="Y65"/>
  <c r="Z65" s="1"/>
  <c r="Y64"/>
  <c r="Z64" s="1"/>
  <c r="Y63"/>
  <c r="Z63" s="1"/>
  <c r="Z62"/>
  <c r="Y62"/>
  <c r="Y61"/>
  <c r="Z61" s="1"/>
  <c r="Z60"/>
  <c r="Y60"/>
  <c r="H60"/>
  <c r="Z59"/>
  <c r="Y59"/>
  <c r="H59"/>
  <c r="H58"/>
  <c r="Y58" s="1"/>
  <c r="Z58" s="1"/>
  <c r="H57"/>
  <c r="Y57" s="1"/>
  <c r="Z57" s="1"/>
  <c r="H56"/>
  <c r="Y56" s="1"/>
  <c r="Z56" s="1"/>
  <c r="Z55"/>
  <c r="Y55"/>
  <c r="H55"/>
  <c r="Y54"/>
  <c r="Z54" s="1"/>
  <c r="H54"/>
  <c r="Z53"/>
  <c r="Y53"/>
  <c r="Z52"/>
  <c r="Y52"/>
  <c r="Z51"/>
  <c r="Y51"/>
  <c r="Z50"/>
  <c r="Y50"/>
  <c r="Z49"/>
  <c r="Y49"/>
  <c r="Z48"/>
  <c r="Y48"/>
  <c r="Z47"/>
  <c r="Y47"/>
  <c r="Z46"/>
  <c r="Y46"/>
  <c r="Z45"/>
  <c r="Y45"/>
  <c r="Z44"/>
  <c r="Y44"/>
  <c r="Z43"/>
  <c r="Y43"/>
  <c r="Z42"/>
  <c r="Y42"/>
  <c r="Z41"/>
  <c r="Y41"/>
  <c r="Z40"/>
  <c r="Y40"/>
  <c r="Z39"/>
  <c r="Y39"/>
  <c r="Z38"/>
  <c r="Y38"/>
  <c r="Z37"/>
  <c r="Y37"/>
  <c r="Z36"/>
  <c r="Y36"/>
  <c r="Z35"/>
  <c r="Y35"/>
  <c r="Z34"/>
  <c r="Y34"/>
  <c r="Z33"/>
  <c r="Y33"/>
  <c r="Z32"/>
  <c r="Y32"/>
  <c r="Z31"/>
  <c r="Y31"/>
  <c r="Z30"/>
  <c r="Y30"/>
  <c r="Z29"/>
  <c r="Y29"/>
  <c r="Z28"/>
  <c r="Y28"/>
  <c r="Z27"/>
  <c r="Y27"/>
  <c r="Z26"/>
  <c r="Y26"/>
  <c r="Z25"/>
  <c r="Y25"/>
  <c r="Z24"/>
  <c r="Y24"/>
  <c r="Z23"/>
  <c r="Y23"/>
  <c r="Z22"/>
  <c r="Y22"/>
  <c r="Z21"/>
  <c r="Y21"/>
  <c r="Z20"/>
  <c r="Y20"/>
  <c r="Z19"/>
  <c r="Y19"/>
  <c r="Z18"/>
  <c r="Y18"/>
  <c r="Z17"/>
  <c r="Y17"/>
  <c r="Z16"/>
  <c r="Y16"/>
  <c r="Z15"/>
  <c r="Y15"/>
  <c r="Z14"/>
  <c r="Y14"/>
  <c r="Z13"/>
  <c r="Y13"/>
  <c r="Z12"/>
  <c r="Y12"/>
  <c r="Z11"/>
  <c r="Y11"/>
  <c r="Z10"/>
  <c r="Y10"/>
  <c r="Z9"/>
  <c r="Y9"/>
  <c r="Z8"/>
  <c r="Y8"/>
  <c r="Z7"/>
  <c r="Y7"/>
  <c r="Z6"/>
  <c r="Y6"/>
  <c r="Z5"/>
  <c r="Y5"/>
  <c r="Z4"/>
  <c r="Y4"/>
  <c r="S101" i="3"/>
  <c r="S114" s="1"/>
  <c r="O101"/>
  <c r="O114" s="1"/>
  <c r="K101"/>
  <c r="K114" s="1"/>
  <c r="Y93"/>
  <c r="Y92"/>
  <c r="Y91"/>
  <c r="Y88"/>
  <c r="K87"/>
  <c r="H87"/>
  <c r="G87"/>
  <c r="Y87" s="1"/>
  <c r="S84"/>
  <c r="R84"/>
  <c r="R101" s="1"/>
  <c r="R114" s="1"/>
  <c r="O84"/>
  <c r="N84"/>
  <c r="N101" s="1"/>
  <c r="N114" s="1"/>
  <c r="K84"/>
  <c r="J84"/>
  <c r="J101" s="1"/>
  <c r="J114" s="1"/>
  <c r="G84"/>
  <c r="F84"/>
  <c r="F101" s="1"/>
  <c r="H78"/>
  <c r="X75"/>
  <c r="X84" s="1"/>
  <c r="X101" s="1"/>
  <c r="X114" s="1"/>
  <c r="W75"/>
  <c r="W84" s="1"/>
  <c r="W101" s="1"/>
  <c r="W114" s="1"/>
  <c r="V75"/>
  <c r="V84" s="1"/>
  <c r="V101" s="1"/>
  <c r="V114" s="1"/>
  <c r="U75"/>
  <c r="U84" s="1"/>
  <c r="U101" s="1"/>
  <c r="U114" s="1"/>
  <c r="T75"/>
  <c r="T84" s="1"/>
  <c r="T101" s="1"/>
  <c r="T114" s="1"/>
  <c r="Q75"/>
  <c r="Q84" s="1"/>
  <c r="Q101" s="1"/>
  <c r="Q114" s="1"/>
  <c r="P75"/>
  <c r="P84" s="1"/>
  <c r="P101" s="1"/>
  <c r="P114" s="1"/>
  <c r="O75"/>
  <c r="N75"/>
  <c r="M75"/>
  <c r="M84" s="1"/>
  <c r="M101" s="1"/>
  <c r="M114" s="1"/>
  <c r="L75"/>
  <c r="L84" s="1"/>
  <c r="L101" s="1"/>
  <c r="L114" s="1"/>
  <c r="K75"/>
  <c r="J75"/>
  <c r="I75"/>
  <c r="I84" s="1"/>
  <c r="I101" s="1"/>
  <c r="I114" s="1"/>
  <c r="G75"/>
  <c r="F75"/>
  <c r="D75"/>
  <c r="D84" s="1"/>
  <c r="D101" s="1"/>
  <c r="D114" s="1"/>
  <c r="Z74"/>
  <c r="Y74"/>
  <c r="Y73"/>
  <c r="Z73" s="1"/>
  <c r="Z72"/>
  <c r="Y72"/>
  <c r="Y71"/>
  <c r="Z71" s="1"/>
  <c r="Z70"/>
  <c r="Y70"/>
  <c r="Y69"/>
  <c r="Z69" s="1"/>
  <c r="Z68"/>
  <c r="Y68"/>
  <c r="Y67"/>
  <c r="Z67" s="1"/>
  <c r="Z66"/>
  <c r="Y66"/>
  <c r="Y65"/>
  <c r="Z65" s="1"/>
  <c r="Z64"/>
  <c r="Y64"/>
  <c r="Y63"/>
  <c r="Z63" s="1"/>
  <c r="Z62"/>
  <c r="Y62"/>
  <c r="Y61"/>
  <c r="Z61" s="1"/>
  <c r="Z60"/>
  <c r="Y60"/>
  <c r="H60"/>
  <c r="Y59"/>
  <c r="Z59" s="1"/>
  <c r="H59"/>
  <c r="H58"/>
  <c r="Y58" s="1"/>
  <c r="Z58" s="1"/>
  <c r="H57"/>
  <c r="Y57" s="1"/>
  <c r="Z57" s="1"/>
  <c r="Z56"/>
  <c r="Y56"/>
  <c r="H56"/>
  <c r="Y55"/>
  <c r="Z55" s="1"/>
  <c r="H55"/>
  <c r="H54"/>
  <c r="H75" s="1"/>
  <c r="H84" s="1"/>
  <c r="H101" s="1"/>
  <c r="H114" s="1"/>
  <c r="Z53"/>
  <c r="Y53"/>
  <c r="Y52"/>
  <c r="Z52" s="1"/>
  <c r="Z51"/>
  <c r="Y51"/>
  <c r="Y50"/>
  <c r="Z50" s="1"/>
  <c r="Z49"/>
  <c r="Y49"/>
  <c r="Y48"/>
  <c r="Z48" s="1"/>
  <c r="Z47"/>
  <c r="Y47"/>
  <c r="Y46"/>
  <c r="Z46" s="1"/>
  <c r="Z45"/>
  <c r="Y45"/>
  <c r="Y44"/>
  <c r="Z44" s="1"/>
  <c r="Z43"/>
  <c r="Y43"/>
  <c r="Y42"/>
  <c r="Z42" s="1"/>
  <c r="Z41"/>
  <c r="Y41"/>
  <c r="Y40"/>
  <c r="Z40" s="1"/>
  <c r="Z39"/>
  <c r="Y39"/>
  <c r="Y38"/>
  <c r="Z38" s="1"/>
  <c r="Z37"/>
  <c r="Y37"/>
  <c r="Y36"/>
  <c r="Z36" s="1"/>
  <c r="Z35"/>
  <c r="Y35"/>
  <c r="Y34"/>
  <c r="Z34" s="1"/>
  <c r="Z33"/>
  <c r="Y33"/>
  <c r="Y32"/>
  <c r="Z32" s="1"/>
  <c r="Z31"/>
  <c r="Y31"/>
  <c r="Y30"/>
  <c r="Z30" s="1"/>
  <c r="Z29"/>
  <c r="Y29"/>
  <c r="Y28"/>
  <c r="Z28" s="1"/>
  <c r="Z27"/>
  <c r="Y27"/>
  <c r="Y26"/>
  <c r="Z26" s="1"/>
  <c r="Z25"/>
  <c r="Y25"/>
  <c r="Y24"/>
  <c r="Z24" s="1"/>
  <c r="Z23"/>
  <c r="Y23"/>
  <c r="Y22"/>
  <c r="Z22" s="1"/>
  <c r="Z21"/>
  <c r="Y21"/>
  <c r="Y20"/>
  <c r="Z20" s="1"/>
  <c r="Z19"/>
  <c r="Y19"/>
  <c r="Y18"/>
  <c r="Z18" s="1"/>
  <c r="Z17"/>
  <c r="Y17"/>
  <c r="Y16"/>
  <c r="Z16" s="1"/>
  <c r="Z15"/>
  <c r="Y15"/>
  <c r="Y14"/>
  <c r="Z14" s="1"/>
  <c r="Z13"/>
  <c r="Y13"/>
  <c r="Y12"/>
  <c r="Z12" s="1"/>
  <c r="Z11"/>
  <c r="Y11"/>
  <c r="Y10"/>
  <c r="Z10" s="1"/>
  <c r="Z9"/>
  <c r="Y9"/>
  <c r="Y8"/>
  <c r="Z8" s="1"/>
  <c r="Z7"/>
  <c r="Y7"/>
  <c r="Y6"/>
  <c r="Z6" s="1"/>
  <c r="Z5"/>
  <c r="Y5"/>
  <c r="Y4"/>
  <c r="Y75" i="4" l="1"/>
  <c r="Y84" s="1"/>
  <c r="Y101" s="1"/>
  <c r="Y104" s="1"/>
  <c r="H75"/>
  <c r="H84" s="1"/>
  <c r="H101" s="1"/>
  <c r="H104" s="1"/>
  <c r="Z75"/>
  <c r="F104"/>
  <c r="Z87"/>
  <c r="F114" i="3"/>
  <c r="E102"/>
  <c r="Z4"/>
  <c r="Z75" s="1"/>
  <c r="Y54"/>
  <c r="Z54" s="1"/>
  <c r="G101"/>
  <c r="G114" s="1"/>
  <c r="E84"/>
  <c r="E84" i="4" l="1"/>
  <c r="E104"/>
  <c r="E102"/>
  <c r="Z88"/>
  <c r="Z101" s="1"/>
  <c r="Z87" i="3"/>
  <c r="E114"/>
  <c r="Y75"/>
  <c r="Y84" s="1"/>
  <c r="Y101" s="1"/>
  <c r="Y114" s="1"/>
  <c r="Z88" l="1"/>
  <c r="Z101" s="1"/>
  <c r="S83" i="2" l="1"/>
  <c r="S100" s="1"/>
  <c r="S103" s="1"/>
  <c r="R83"/>
  <c r="R100" s="1"/>
  <c r="R103" s="1"/>
  <c r="H78"/>
  <c r="G86" l="1"/>
  <c r="Y92"/>
  <c r="Y91"/>
  <c r="Y90"/>
  <c r="Y87"/>
  <c r="K86"/>
  <c r="H86"/>
  <c r="H60"/>
  <c r="Y60" s="1"/>
  <c r="Z60" s="1"/>
  <c r="H59"/>
  <c r="Y59" s="1"/>
  <c r="Z59" s="1"/>
  <c r="H58"/>
  <c r="H57"/>
  <c r="Y57" s="1"/>
  <c r="Z57" s="1"/>
  <c r="H56"/>
  <c r="Y56" s="1"/>
  <c r="Z56" s="1"/>
  <c r="H55"/>
  <c r="H54"/>
  <c r="Y54" s="1"/>
  <c r="Z54" s="1"/>
  <c r="X75"/>
  <c r="X83" s="1"/>
  <c r="X100" s="1"/>
  <c r="X103" s="1"/>
  <c r="W75"/>
  <c r="W83" s="1"/>
  <c r="W100" s="1"/>
  <c r="W103" s="1"/>
  <c r="V75"/>
  <c r="V83" s="1"/>
  <c r="V100" s="1"/>
  <c r="V103" s="1"/>
  <c r="U75"/>
  <c r="U83" s="1"/>
  <c r="U100" s="1"/>
  <c r="U103" s="1"/>
  <c r="T75"/>
  <c r="T83" s="1"/>
  <c r="T100" s="1"/>
  <c r="T103" s="1"/>
  <c r="Q75"/>
  <c r="Q83" s="1"/>
  <c r="Q100" s="1"/>
  <c r="Q103" s="1"/>
  <c r="P75"/>
  <c r="P83" s="1"/>
  <c r="P100" s="1"/>
  <c r="P103" s="1"/>
  <c r="O75"/>
  <c r="O83" s="1"/>
  <c r="O100" s="1"/>
  <c r="O103" s="1"/>
  <c r="N75"/>
  <c r="N83" s="1"/>
  <c r="N100" s="1"/>
  <c r="N103" s="1"/>
  <c r="M75"/>
  <c r="M83" s="1"/>
  <c r="M100" s="1"/>
  <c r="M103" s="1"/>
  <c r="L75"/>
  <c r="L83" s="1"/>
  <c r="L100" s="1"/>
  <c r="L103" s="1"/>
  <c r="K75"/>
  <c r="K83" s="1"/>
  <c r="K100" s="1"/>
  <c r="K103" s="1"/>
  <c r="J75"/>
  <c r="J83" s="1"/>
  <c r="J100" s="1"/>
  <c r="J103" s="1"/>
  <c r="I75"/>
  <c r="I83" s="1"/>
  <c r="I100" s="1"/>
  <c r="I103" s="1"/>
  <c r="G75"/>
  <c r="G83" s="1"/>
  <c r="G100" s="1"/>
  <c r="G103" s="1"/>
  <c r="F75"/>
  <c r="F83" s="1"/>
  <c r="D75"/>
  <c r="D83" s="1"/>
  <c r="D100" s="1"/>
  <c r="D103" s="1"/>
  <c r="Y74"/>
  <c r="Z74" s="1"/>
  <c r="Y73"/>
  <c r="Z73" s="1"/>
  <c r="Y72"/>
  <c r="Z72" s="1"/>
  <c r="Y71"/>
  <c r="Z71" s="1"/>
  <c r="Y70"/>
  <c r="Z70" s="1"/>
  <c r="Y69"/>
  <c r="Z69" s="1"/>
  <c r="Y68"/>
  <c r="Z68" s="1"/>
  <c r="Y67"/>
  <c r="Z67" s="1"/>
  <c r="Y66"/>
  <c r="Z66" s="1"/>
  <c r="Y65"/>
  <c r="Z65" s="1"/>
  <c r="Y64"/>
  <c r="Z64" s="1"/>
  <c r="Y63"/>
  <c r="Z63" s="1"/>
  <c r="Y62"/>
  <c r="Z62" s="1"/>
  <c r="Y61"/>
  <c r="Z61" s="1"/>
  <c r="Y58"/>
  <c r="Z58" s="1"/>
  <c r="Y55"/>
  <c r="Z55" s="1"/>
  <c r="Y53"/>
  <c r="Z53" s="1"/>
  <c r="Y52"/>
  <c r="Z52" s="1"/>
  <c r="Y51"/>
  <c r="Z51" s="1"/>
  <c r="Y50"/>
  <c r="Z50" s="1"/>
  <c r="Y49"/>
  <c r="Z49" s="1"/>
  <c r="Y48"/>
  <c r="Z48" s="1"/>
  <c r="Y47"/>
  <c r="Z47" s="1"/>
  <c r="Y46"/>
  <c r="Z46" s="1"/>
  <c r="Y45"/>
  <c r="Z45" s="1"/>
  <c r="Y44"/>
  <c r="Z44" s="1"/>
  <c r="Y43"/>
  <c r="Z43" s="1"/>
  <c r="Y42"/>
  <c r="Z42" s="1"/>
  <c r="Y41"/>
  <c r="Z41" s="1"/>
  <c r="Y40"/>
  <c r="Z40" s="1"/>
  <c r="Y39"/>
  <c r="Z39" s="1"/>
  <c r="Y38"/>
  <c r="Z38" s="1"/>
  <c r="Y37"/>
  <c r="Z37" s="1"/>
  <c r="Y36"/>
  <c r="Z36" s="1"/>
  <c r="Y35"/>
  <c r="Z35" s="1"/>
  <c r="Y34"/>
  <c r="Z34" s="1"/>
  <c r="Y33"/>
  <c r="Z33" s="1"/>
  <c r="Y32"/>
  <c r="Z32" s="1"/>
  <c r="Y31"/>
  <c r="Z31" s="1"/>
  <c r="Y30"/>
  <c r="Z30" s="1"/>
  <c r="Y29"/>
  <c r="Z29" s="1"/>
  <c r="Y28"/>
  <c r="Z28" s="1"/>
  <c r="Y27"/>
  <c r="Z27" s="1"/>
  <c r="Y26"/>
  <c r="Z26" s="1"/>
  <c r="Y25"/>
  <c r="Z25" s="1"/>
  <c r="Y24"/>
  <c r="Z24" s="1"/>
  <c r="Y23"/>
  <c r="Z23" s="1"/>
  <c r="Y22"/>
  <c r="Z22" s="1"/>
  <c r="Y21"/>
  <c r="Z21" s="1"/>
  <c r="Y20"/>
  <c r="Z20" s="1"/>
  <c r="Y19"/>
  <c r="Z19" s="1"/>
  <c r="Y18"/>
  <c r="Z18" s="1"/>
  <c r="Y17"/>
  <c r="Z17" s="1"/>
  <c r="Y16"/>
  <c r="Z16" s="1"/>
  <c r="Y15"/>
  <c r="Z15" s="1"/>
  <c r="Y14"/>
  <c r="Z14" s="1"/>
  <c r="Y13"/>
  <c r="Z13" s="1"/>
  <c r="Y12"/>
  <c r="Z12" s="1"/>
  <c r="Y11"/>
  <c r="Z11" s="1"/>
  <c r="Y10"/>
  <c r="Z10" s="1"/>
  <c r="Y9"/>
  <c r="Z9" s="1"/>
  <c r="Y8"/>
  <c r="Z8" s="1"/>
  <c r="Y7"/>
  <c r="Z7" s="1"/>
  <c r="Y6"/>
  <c r="Z6" s="1"/>
  <c r="Y5"/>
  <c r="Z5" s="1"/>
  <c r="Y4"/>
  <c r="Z4" s="1"/>
  <c r="Y86" l="1"/>
  <c r="F100"/>
  <c r="F103" s="1"/>
  <c r="H75"/>
  <c r="H83" s="1"/>
  <c r="Z75"/>
  <c r="Z86" s="1"/>
  <c r="Y75"/>
  <c r="Y83" s="1"/>
  <c r="Y100" s="1"/>
  <c r="Y103" s="1"/>
  <c r="Z87" l="1"/>
  <c r="Z100" s="1"/>
  <c r="H100"/>
  <c r="H103" s="1"/>
  <c r="E83"/>
  <c r="E103" l="1"/>
  <c r="E101"/>
</calcChain>
</file>

<file path=xl/sharedStrings.xml><?xml version="1.0" encoding="utf-8"?>
<sst xmlns="http://schemas.openxmlformats.org/spreadsheetml/2006/main" count="799" uniqueCount="170">
  <si>
    <t>Date</t>
  </si>
  <si>
    <t>Category</t>
  </si>
  <si>
    <t>Amount</t>
  </si>
  <si>
    <t>Description</t>
  </si>
  <si>
    <t>PSR</t>
  </si>
  <si>
    <t>Seminar Supplies</t>
  </si>
  <si>
    <t>Fundraising</t>
  </si>
  <si>
    <t>PSR Seed</t>
  </si>
  <si>
    <t>Merchandise Night</t>
  </si>
  <si>
    <t>Check/PayType</t>
  </si>
  <si>
    <t>Misc.</t>
  </si>
  <si>
    <t>Kit Costs</t>
  </si>
  <si>
    <t>Cancel Out</t>
  </si>
  <si>
    <t>1001</t>
  </si>
  <si>
    <t>Elec Trans</t>
  </si>
  <si>
    <t>Site Search/Management</t>
  </si>
  <si>
    <t>paid to PSR</t>
  </si>
  <si>
    <t>05/20/20PElectronic</t>
  </si>
  <si>
    <t>Paypal Verification</t>
  </si>
  <si>
    <t>Cancels out in Deposits</t>
  </si>
  <si>
    <t>Pmt to bank</t>
  </si>
  <si>
    <t>Checks</t>
  </si>
  <si>
    <t>101</t>
  </si>
  <si>
    <t xml:space="preserve">Venue </t>
  </si>
  <si>
    <t>Renaissance Hotel</t>
  </si>
  <si>
    <t>Debit Card</t>
  </si>
  <si>
    <t>CMS Magnetic</t>
  </si>
  <si>
    <t>Bonanza Gift Shop Las Vegas</t>
  </si>
  <si>
    <t>102</t>
  </si>
  <si>
    <t>Steph Horsley</t>
  </si>
  <si>
    <t>Amazon</t>
  </si>
  <si>
    <t>Quality Logo Products</t>
  </si>
  <si>
    <t>Venmo Verification</t>
  </si>
  <si>
    <t xml:space="preserve">USPS </t>
  </si>
  <si>
    <t>103</t>
  </si>
  <si>
    <t>Refund Deposits</t>
  </si>
  <si>
    <t>104</t>
  </si>
  <si>
    <t>Abigal Johns</t>
  </si>
  <si>
    <t>105</t>
  </si>
  <si>
    <t>Ryann Mack</t>
  </si>
  <si>
    <t>106</t>
  </si>
  <si>
    <t>Kristy Woeste</t>
  </si>
  <si>
    <t>107</t>
  </si>
  <si>
    <t>Aimee Moea'i</t>
  </si>
  <si>
    <t>108</t>
  </si>
  <si>
    <t>Barbara Larson</t>
  </si>
  <si>
    <t>109</t>
  </si>
  <si>
    <t>Betty Watari</t>
  </si>
  <si>
    <t>110</t>
  </si>
  <si>
    <t>Loril Gillappy/Overpayment</t>
  </si>
  <si>
    <t>111</t>
  </si>
  <si>
    <t>VOID</t>
  </si>
  <si>
    <t>112</t>
  </si>
  <si>
    <t>113</t>
  </si>
  <si>
    <t>114</t>
  </si>
  <si>
    <t>Mary Jeffries</t>
  </si>
  <si>
    <t>115</t>
  </si>
  <si>
    <t>Shirley Wiseman</t>
  </si>
  <si>
    <t>07/24/116116</t>
  </si>
  <si>
    <t>Barbara Kammerzell</t>
  </si>
  <si>
    <t>117</t>
  </si>
  <si>
    <t>Ann Norton</t>
  </si>
  <si>
    <t>118</t>
  </si>
  <si>
    <t>Diane Sands</t>
  </si>
  <si>
    <t>Postal Costs</t>
  </si>
  <si>
    <t>24/7 Postal Center</t>
  </si>
  <si>
    <t>Etsy Sassistitch</t>
  </si>
  <si>
    <t>Stitchers Paradise</t>
  </si>
  <si>
    <t>123stitch.com</t>
  </si>
  <si>
    <t xml:space="preserve">Debit Card </t>
  </si>
  <si>
    <t>Refund Fat Quarter Shop</t>
  </si>
  <si>
    <t>Fat Quarter Shop</t>
  </si>
  <si>
    <t>119</t>
  </si>
  <si>
    <t>Monica Dami</t>
  </si>
  <si>
    <t>120</t>
  </si>
  <si>
    <t>Traci Thompson</t>
  </si>
  <si>
    <t>121</t>
  </si>
  <si>
    <t>Refund Kit Fees</t>
  </si>
  <si>
    <t>122</t>
  </si>
  <si>
    <t>123</t>
  </si>
  <si>
    <t>Natalie Campbell</t>
  </si>
  <si>
    <t>Lapel Pins</t>
  </si>
  <si>
    <t>National Custom Insignia</t>
  </si>
  <si>
    <t>124</t>
  </si>
  <si>
    <t>125</t>
  </si>
  <si>
    <t>Michelle Crosbie</t>
  </si>
  <si>
    <t>126</t>
  </si>
  <si>
    <t>Linda Geddes</t>
  </si>
  <si>
    <t>127</t>
  </si>
  <si>
    <t>PSREGA</t>
  </si>
  <si>
    <t>128</t>
  </si>
  <si>
    <t>Stitch Etc.</t>
  </si>
  <si>
    <t>129</t>
  </si>
  <si>
    <t>Kandy Nunn</t>
  </si>
  <si>
    <t>130</t>
  </si>
  <si>
    <t>Teacher Fee</t>
  </si>
  <si>
    <t>Stitching with the Housewives</t>
  </si>
  <si>
    <t>131</t>
  </si>
  <si>
    <t>132</t>
  </si>
  <si>
    <t>Celeste Chalasani</t>
  </si>
  <si>
    <t>133</t>
  </si>
  <si>
    <t>Terri Bay Needlework Design</t>
  </si>
  <si>
    <t>134</t>
  </si>
  <si>
    <t>Deborah Mitek</t>
  </si>
  <si>
    <t>135</t>
  </si>
  <si>
    <t>Margaret Bendig</t>
  </si>
  <si>
    <t>136</t>
  </si>
  <si>
    <t>Lynn Wilkinson</t>
  </si>
  <si>
    <t>138</t>
  </si>
  <si>
    <t>137</t>
  </si>
  <si>
    <t>Nancy Cucci</t>
  </si>
  <si>
    <t>Staples Direct</t>
  </si>
  <si>
    <t>4Imprint.com</t>
  </si>
  <si>
    <t>Office Depot Las Vegas</t>
  </si>
  <si>
    <t>Arco Baker</t>
  </si>
  <si>
    <t>Office Max Las Vegas</t>
  </si>
  <si>
    <t>Trader Joes Las Vegas</t>
  </si>
  <si>
    <t>Giordano's of SU Las Vegas</t>
  </si>
  <si>
    <t>Seminar ssupplies</t>
  </si>
  <si>
    <t>Duo Printing And</t>
  </si>
  <si>
    <t>Shell Service Culver City</t>
  </si>
  <si>
    <t>Post Office</t>
  </si>
  <si>
    <t>UPS</t>
  </si>
  <si>
    <t>2446(PSR acct)</t>
  </si>
  <si>
    <t>Jeanette Douglas</t>
  </si>
  <si>
    <t>(PSR acct)</t>
  </si>
  <si>
    <t>Totals</t>
  </si>
  <si>
    <t>total</t>
  </si>
  <si>
    <t>initial contract deposit</t>
  </si>
  <si>
    <t>Hotel Meals</t>
  </si>
  <si>
    <t>Faculty</t>
  </si>
  <si>
    <t>Printing</t>
  </si>
  <si>
    <t>Admin</t>
  </si>
  <si>
    <t>Teacher Kits</t>
  </si>
  <si>
    <t>Hospitality Items</t>
  </si>
  <si>
    <t>Miscellaneous</t>
  </si>
  <si>
    <t>Bank fees</t>
  </si>
  <si>
    <t>Paypal</t>
  </si>
  <si>
    <t>Cost of goods sold</t>
  </si>
  <si>
    <t>Fee Refunds</t>
  </si>
  <si>
    <t>Kit Refunds</t>
  </si>
  <si>
    <t>Carol Fitzgerald</t>
  </si>
  <si>
    <t>diff</t>
  </si>
  <si>
    <t>Bank Transactions</t>
  </si>
  <si>
    <t>OTHER TRANSACTIONS</t>
  </si>
  <si>
    <t>Region Loan Repayment</t>
  </si>
  <si>
    <t>RECLASSES WITHIN EXPENSE</t>
  </si>
  <si>
    <t>Reclass lodging</t>
  </si>
  <si>
    <t>Reclass Meals</t>
  </si>
  <si>
    <t>Facility (includes RD lodging)</t>
  </si>
  <si>
    <t>other/shipping</t>
  </si>
  <si>
    <t>RECLASS TO REVENUE</t>
  </si>
  <si>
    <t>Reclass merchandise night</t>
  </si>
  <si>
    <t>Reclass refunds</t>
  </si>
  <si>
    <t>Reclass cancel outs</t>
  </si>
  <si>
    <t>RECLASS FROM REVENUE</t>
  </si>
  <si>
    <t>Reclass Lodging repayments Geddes, Horsley</t>
  </si>
  <si>
    <t>Reclass paypal net fees</t>
  </si>
  <si>
    <t>Reclass Staples refund</t>
  </si>
  <si>
    <t>Reclass merch cogs refunds</t>
  </si>
  <si>
    <t>Bolt sales owed to PSR</t>
  </si>
  <si>
    <t>Bolt revenue owed to region</t>
  </si>
  <si>
    <t>Refund owed</t>
  </si>
  <si>
    <t>Marilyn Mathre</t>
  </si>
  <si>
    <t>Dana Gonsalves</t>
  </si>
  <si>
    <t>Barbara Swalley</t>
  </si>
  <si>
    <t>Pam Rhodes</t>
  </si>
  <si>
    <t>Refunds owed</t>
  </si>
  <si>
    <t>Payment due</t>
  </si>
  <si>
    <t>Payment made</t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</si>
</sst>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/d/yy;@"/>
    <numFmt numFmtId="166" formatCode="mm/dd/yy;@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0" borderId="0" xfId="0" applyNumberFormat="1"/>
    <xf numFmtId="164" fontId="0" fillId="0" borderId="0" xfId="0" applyNumberFormat="1"/>
    <xf numFmtId="49" fontId="0" fillId="0" borderId="0" xfId="0" applyNumberFormat="1" applyAlignment="1">
      <alignment shrinkToFit="1"/>
    </xf>
    <xf numFmtId="165" fontId="0" fillId="0" borderId="0" xfId="0" applyNumberFormat="1" applyAlignment="1">
      <alignment shrinkToFit="1"/>
    </xf>
    <xf numFmtId="166" fontId="0" fillId="0" borderId="0" xfId="0" applyNumberFormat="1"/>
    <xf numFmtId="44" fontId="0" fillId="0" borderId="0" xfId="0" applyNumberFormat="1"/>
    <xf numFmtId="43" fontId="0" fillId="0" borderId="0" xfId="0" applyNumberFormat="1"/>
    <xf numFmtId="0" fontId="0" fillId="0" borderId="0" xfId="0" applyAlignment="1">
      <alignment wrapText="1"/>
    </xf>
    <xf numFmtId="166" fontId="1" fillId="0" borderId="0" xfId="0" applyNumberFormat="1" applyFont="1" applyAlignment="1">
      <alignment horizontal="center" wrapText="1"/>
    </xf>
    <xf numFmtId="49" fontId="1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44" fontId="1" fillId="0" borderId="0" xfId="0" applyNumberFormat="1" applyFont="1" applyAlignment="1">
      <alignment horizontal="center" wrapText="1"/>
    </xf>
    <xf numFmtId="43" fontId="1" fillId="0" borderId="0" xfId="0" applyNumberFormat="1" applyFont="1" applyAlignment="1">
      <alignment horizontal="center" wrapText="1"/>
    </xf>
    <xf numFmtId="44" fontId="0" fillId="0" borderId="0" xfId="0" applyNumberFormat="1" applyFill="1"/>
    <xf numFmtId="44" fontId="2" fillId="0" borderId="0" xfId="0" applyNumberFormat="1" applyFont="1" applyFill="1"/>
    <xf numFmtId="44" fontId="3" fillId="0" borderId="0" xfId="0" applyNumberFormat="1" applyFont="1"/>
    <xf numFmtId="44" fontId="4" fillId="0" borderId="0" xfId="0" applyNumberFormat="1" applyFont="1"/>
    <xf numFmtId="164" fontId="0" fillId="0" borderId="0" xfId="0" applyNumberFormat="1" applyFill="1"/>
    <xf numFmtId="0" fontId="0" fillId="0" borderId="0" xfId="0" applyFill="1"/>
    <xf numFmtId="49" fontId="0" fillId="0" borderId="0" xfId="0" applyNumberFormat="1" applyFill="1"/>
    <xf numFmtId="49" fontId="1" fillId="0" borderId="0" xfId="0" applyNumberFormat="1" applyFont="1" applyAlignment="1"/>
    <xf numFmtId="44" fontId="5" fillId="0" borderId="0" xfId="0" applyNumberFormat="1" applyFont="1" applyAlignment="1">
      <alignment horizontal="center" wrapText="1"/>
    </xf>
    <xf numFmtId="44" fontId="2" fillId="0" borderId="0" xfId="0" applyNumberFormat="1" applyFont="1"/>
    <xf numFmtId="43" fontId="0" fillId="0" borderId="0" xfId="0" applyNumberFormat="1" applyFill="1"/>
    <xf numFmtId="49" fontId="0" fillId="0" borderId="0" xfId="0" applyNumberFormat="1" applyFill="1" applyAlignment="1">
      <alignment shrinkToFit="1"/>
    </xf>
    <xf numFmtId="49" fontId="0" fillId="0" borderId="0" xfId="0" applyNumberFormat="1" applyAlignment="1"/>
    <xf numFmtId="2" fontId="0" fillId="0" borderId="0" xfId="0" applyNumberFormat="1"/>
    <xf numFmtId="44" fontId="1" fillId="0" borderId="0" xfId="0" applyNumberFormat="1" applyFont="1" applyBorder="1" applyAlignment="1">
      <alignment horizontal="center"/>
    </xf>
    <xf numFmtId="44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06"/>
  <sheetViews>
    <sheetView workbookViewId="0">
      <pane xSplit="5" ySplit="2" topLeftCell="F81" activePane="bottomRight" state="frozen"/>
      <selection pane="topRight" activeCell="F1" sqref="F1"/>
      <selection pane="bottomLeft" activeCell="A3" sqref="A3"/>
      <selection pane="bottomRight" activeCell="C114" sqref="C114"/>
    </sheetView>
  </sheetViews>
  <sheetFormatPr defaultRowHeight="15"/>
  <cols>
    <col min="1" max="1" width="9.28515625" style="5" bestFit="1" customWidth="1"/>
    <col min="2" max="2" width="14" style="1" customWidth="1"/>
    <col min="3" max="3" width="26" style="1" customWidth="1"/>
    <col min="4" max="4" width="12.28515625" style="2" customWidth="1"/>
    <col min="5" max="5" width="36.140625" style="1" customWidth="1"/>
    <col min="6" max="6" width="12" style="6" customWidth="1"/>
    <col min="7" max="7" width="11" customWidth="1"/>
    <col min="8" max="8" width="11.42578125" style="6" customWidth="1"/>
    <col min="9" max="9" width="12.5703125" style="6" customWidth="1"/>
    <col min="10" max="10" width="11.28515625" style="6" customWidth="1"/>
    <col min="11" max="12" width="11.42578125" style="6" customWidth="1"/>
    <col min="13" max="13" width="15.140625" style="6" customWidth="1"/>
    <col min="14" max="14" width="10" style="6" customWidth="1"/>
    <col min="16" max="16" width="12.42578125" style="23" customWidth="1"/>
    <col min="17" max="17" width="10.85546875" style="6" bestFit="1" customWidth="1"/>
    <col min="18" max="19" width="10.85546875" style="6" customWidth="1"/>
    <col min="20" max="20" width="14.140625" customWidth="1"/>
    <col min="21" max="22" width="13.28515625" style="6" customWidth="1"/>
    <col min="23" max="23" width="13.5703125" style="6" customWidth="1"/>
    <col min="25" max="25" width="14.28515625" style="7" customWidth="1"/>
    <col min="26" max="26" width="10.5703125" customWidth="1"/>
  </cols>
  <sheetData>
    <row r="1" spans="1:29">
      <c r="M1" s="29" t="s">
        <v>135</v>
      </c>
      <c r="N1" s="29"/>
      <c r="O1" s="29"/>
      <c r="P1" s="29"/>
      <c r="Q1" s="29"/>
      <c r="R1" s="28"/>
      <c r="S1" s="28"/>
    </row>
    <row r="2" spans="1:29" ht="45" customHeight="1">
      <c r="A2" s="9" t="s">
        <v>0</v>
      </c>
      <c r="B2" s="10" t="s">
        <v>9</v>
      </c>
      <c r="C2" s="10" t="s">
        <v>1</v>
      </c>
      <c r="D2" s="11" t="s">
        <v>2</v>
      </c>
      <c r="E2" s="10" t="s">
        <v>3</v>
      </c>
      <c r="F2" s="12" t="s">
        <v>129</v>
      </c>
      <c r="G2" s="12" t="s">
        <v>149</v>
      </c>
      <c r="H2" s="12" t="s">
        <v>130</v>
      </c>
      <c r="I2" s="12" t="s">
        <v>133</v>
      </c>
      <c r="J2" s="12" t="s">
        <v>131</v>
      </c>
      <c r="K2" s="12" t="s">
        <v>132</v>
      </c>
      <c r="L2" s="12" t="s">
        <v>134</v>
      </c>
      <c r="M2" s="12" t="s">
        <v>136</v>
      </c>
      <c r="N2" s="12" t="s">
        <v>137</v>
      </c>
      <c r="O2" s="12" t="s">
        <v>138</v>
      </c>
      <c r="P2" s="22" t="s">
        <v>5</v>
      </c>
      <c r="Q2" s="12" t="s">
        <v>150</v>
      </c>
      <c r="R2" s="12" t="s">
        <v>160</v>
      </c>
      <c r="S2" s="12" t="s">
        <v>167</v>
      </c>
      <c r="T2" s="12" t="s">
        <v>145</v>
      </c>
      <c r="U2" s="12" t="s">
        <v>8</v>
      </c>
      <c r="V2" s="12" t="s">
        <v>139</v>
      </c>
      <c r="W2" s="12" t="s">
        <v>140</v>
      </c>
      <c r="X2" s="13" t="s">
        <v>12</v>
      </c>
      <c r="Y2" s="8" t="s">
        <v>127</v>
      </c>
      <c r="Z2" s="8" t="s">
        <v>142</v>
      </c>
      <c r="AA2" s="8"/>
      <c r="AB2" s="8"/>
      <c r="AC2" s="8"/>
    </row>
    <row r="3" spans="1:29" ht="45" customHeight="1">
      <c r="A3" s="21" t="s">
        <v>143</v>
      </c>
      <c r="B3" s="10"/>
      <c r="C3" s="10"/>
      <c r="D3" s="11"/>
      <c r="E3" s="10"/>
      <c r="F3" s="12"/>
      <c r="G3" s="12"/>
      <c r="H3" s="12"/>
      <c r="I3" s="12"/>
      <c r="J3" s="12"/>
      <c r="K3" s="12"/>
      <c r="L3" s="12"/>
      <c r="M3" s="12"/>
      <c r="N3" s="12"/>
      <c r="O3" s="12"/>
      <c r="P3" s="22"/>
      <c r="Q3" s="12"/>
      <c r="R3" s="12"/>
      <c r="S3" s="12"/>
      <c r="U3" s="12"/>
      <c r="V3" s="12"/>
      <c r="W3" s="12"/>
      <c r="X3" s="13"/>
      <c r="Y3" s="8"/>
      <c r="Z3" s="8"/>
      <c r="AA3" s="8"/>
      <c r="AB3" s="8"/>
      <c r="AC3" s="8"/>
    </row>
    <row r="4" spans="1:29">
      <c r="A4" s="5">
        <v>43791</v>
      </c>
      <c r="B4" s="1" t="s">
        <v>13</v>
      </c>
      <c r="C4" s="1" t="s">
        <v>15</v>
      </c>
      <c r="D4" s="2">
        <v>348.16</v>
      </c>
      <c r="K4" s="6">
        <v>348.16</v>
      </c>
      <c r="Y4" s="7">
        <f>SUM(F4:X4)</f>
        <v>348.16</v>
      </c>
      <c r="Z4" s="2">
        <f t="shared" ref="Z4:Z67" si="0">D4-Y4</f>
        <v>0</v>
      </c>
    </row>
    <row r="5" spans="1:29">
      <c r="A5" s="5">
        <v>43927</v>
      </c>
      <c r="B5" s="1" t="s">
        <v>14</v>
      </c>
      <c r="C5" s="1" t="s">
        <v>15</v>
      </c>
      <c r="D5" s="2">
        <v>1049.97</v>
      </c>
      <c r="E5" s="1" t="s">
        <v>16</v>
      </c>
      <c r="K5" s="6">
        <v>1049.97</v>
      </c>
      <c r="Y5" s="7">
        <f t="shared" ref="Y5:Y68" si="1">SUM(F5:X5)</f>
        <v>1049.97</v>
      </c>
      <c r="Z5" s="2">
        <f t="shared" si="0"/>
        <v>0</v>
      </c>
    </row>
    <row r="6" spans="1:29">
      <c r="A6" s="5" t="s">
        <v>17</v>
      </c>
      <c r="C6" s="1" t="s">
        <v>18</v>
      </c>
      <c r="D6" s="2">
        <v>0.08</v>
      </c>
      <c r="E6" s="1" t="s">
        <v>19</v>
      </c>
      <c r="X6">
        <v>0.08</v>
      </c>
      <c r="Y6" s="7">
        <f t="shared" si="1"/>
        <v>0.08</v>
      </c>
      <c r="Z6" s="2">
        <f t="shared" si="0"/>
        <v>0</v>
      </c>
    </row>
    <row r="7" spans="1:29">
      <c r="A7" s="5">
        <v>43978</v>
      </c>
      <c r="B7" s="1" t="s">
        <v>20</v>
      </c>
      <c r="C7" s="1" t="s">
        <v>10</v>
      </c>
      <c r="D7" s="2">
        <v>24.5</v>
      </c>
      <c r="E7" s="1" t="s">
        <v>21</v>
      </c>
      <c r="M7" s="6">
        <v>24.5</v>
      </c>
      <c r="Y7" s="7">
        <f t="shared" si="1"/>
        <v>24.5</v>
      </c>
      <c r="Z7" s="2">
        <f t="shared" si="0"/>
        <v>0</v>
      </c>
    </row>
    <row r="8" spans="1:29">
      <c r="A8" s="5">
        <v>43984</v>
      </c>
      <c r="B8" s="1" t="s">
        <v>22</v>
      </c>
      <c r="C8" s="1" t="s">
        <v>23</v>
      </c>
      <c r="D8" s="2">
        <v>13058.23</v>
      </c>
      <c r="E8" s="1" t="s">
        <v>24</v>
      </c>
      <c r="G8">
        <v>13058.23</v>
      </c>
      <c r="Y8" s="7">
        <f t="shared" si="1"/>
        <v>13058.23</v>
      </c>
      <c r="Z8" s="2">
        <f t="shared" si="0"/>
        <v>0</v>
      </c>
    </row>
    <row r="9" spans="1:29">
      <c r="A9" s="5">
        <v>44034</v>
      </c>
      <c r="B9" s="1" t="s">
        <v>25</v>
      </c>
      <c r="C9" s="1" t="s">
        <v>6</v>
      </c>
      <c r="D9" s="2">
        <v>139.65</v>
      </c>
      <c r="E9" s="1" t="s">
        <v>26</v>
      </c>
      <c r="O9">
        <v>139.65</v>
      </c>
      <c r="Y9" s="7">
        <f t="shared" si="1"/>
        <v>139.65</v>
      </c>
      <c r="Z9" s="2">
        <f t="shared" si="0"/>
        <v>0</v>
      </c>
    </row>
    <row r="10" spans="1:29">
      <c r="A10" s="5">
        <v>44043</v>
      </c>
      <c r="B10" s="1" t="s">
        <v>25</v>
      </c>
      <c r="C10" s="1" t="s">
        <v>6</v>
      </c>
      <c r="D10" s="2">
        <v>258.58</v>
      </c>
      <c r="E10" s="1" t="s">
        <v>27</v>
      </c>
      <c r="O10">
        <v>258.58</v>
      </c>
      <c r="Y10" s="7">
        <f t="shared" si="1"/>
        <v>258.58</v>
      </c>
      <c r="Z10" s="2">
        <f t="shared" si="0"/>
        <v>0</v>
      </c>
    </row>
    <row r="11" spans="1:29">
      <c r="A11" s="5">
        <v>44029</v>
      </c>
      <c r="B11" s="1" t="s">
        <v>28</v>
      </c>
      <c r="C11" s="1" t="s">
        <v>6</v>
      </c>
      <c r="D11" s="2">
        <v>321.66000000000003</v>
      </c>
      <c r="E11" s="1" t="s">
        <v>29</v>
      </c>
      <c r="O11">
        <v>321.66000000000003</v>
      </c>
      <c r="Y11" s="7">
        <f t="shared" si="1"/>
        <v>321.66000000000003</v>
      </c>
      <c r="Z11" s="2">
        <f t="shared" si="0"/>
        <v>0</v>
      </c>
    </row>
    <row r="12" spans="1:29">
      <c r="A12" s="5">
        <v>44046</v>
      </c>
      <c r="B12" s="1" t="s">
        <v>25</v>
      </c>
      <c r="C12" s="1" t="s">
        <v>6</v>
      </c>
      <c r="D12" s="2">
        <v>136.86000000000001</v>
      </c>
      <c r="E12" s="1" t="s">
        <v>30</v>
      </c>
      <c r="O12">
        <v>136.86000000000001</v>
      </c>
      <c r="Y12" s="7">
        <f t="shared" si="1"/>
        <v>136.86000000000001</v>
      </c>
      <c r="Z12" s="2">
        <f t="shared" si="0"/>
        <v>0</v>
      </c>
    </row>
    <row r="13" spans="1:29">
      <c r="A13" s="5">
        <v>44055</v>
      </c>
      <c r="B13" s="1" t="s">
        <v>25</v>
      </c>
      <c r="C13" s="1" t="s">
        <v>6</v>
      </c>
      <c r="D13" s="2">
        <v>644.20000000000005</v>
      </c>
      <c r="E13" s="1" t="s">
        <v>31</v>
      </c>
      <c r="O13">
        <v>644.20000000000005</v>
      </c>
      <c r="Y13" s="7">
        <f t="shared" si="1"/>
        <v>644.20000000000005</v>
      </c>
      <c r="Z13" s="2">
        <f t="shared" si="0"/>
        <v>0</v>
      </c>
    </row>
    <row r="14" spans="1:29">
      <c r="A14" s="5">
        <v>44061</v>
      </c>
      <c r="B14" s="1" t="s">
        <v>25</v>
      </c>
      <c r="C14" s="1" t="s">
        <v>32</v>
      </c>
      <c r="D14" s="2">
        <v>0.41</v>
      </c>
      <c r="E14" s="1" t="s">
        <v>19</v>
      </c>
      <c r="X14">
        <v>0.41</v>
      </c>
      <c r="Y14" s="7">
        <f t="shared" si="1"/>
        <v>0.41</v>
      </c>
      <c r="Z14" s="2">
        <f t="shared" si="0"/>
        <v>0</v>
      </c>
    </row>
    <row r="15" spans="1:29">
      <c r="A15" s="5">
        <v>44067</v>
      </c>
      <c r="B15" s="1" t="s">
        <v>25</v>
      </c>
      <c r="C15" s="1" t="s">
        <v>6</v>
      </c>
      <c r="D15" s="2">
        <v>8.25</v>
      </c>
      <c r="E15" s="1" t="s">
        <v>33</v>
      </c>
      <c r="O15">
        <v>8.25</v>
      </c>
      <c r="Y15" s="7">
        <f t="shared" si="1"/>
        <v>8.25</v>
      </c>
      <c r="Z15" s="2">
        <f t="shared" si="0"/>
        <v>0</v>
      </c>
    </row>
    <row r="16" spans="1:29">
      <c r="A16" s="5">
        <v>44204</v>
      </c>
      <c r="B16" s="1" t="s">
        <v>34</v>
      </c>
      <c r="C16" s="1" t="s">
        <v>35</v>
      </c>
      <c r="D16" s="2">
        <v>700</v>
      </c>
      <c r="E16" s="1" t="s">
        <v>141</v>
      </c>
      <c r="V16" s="6">
        <v>700</v>
      </c>
      <c r="Y16" s="7">
        <f t="shared" si="1"/>
        <v>700</v>
      </c>
      <c r="Z16" s="2">
        <f t="shared" si="0"/>
        <v>0</v>
      </c>
    </row>
    <row r="17" spans="1:26">
      <c r="A17" s="5">
        <v>44204</v>
      </c>
      <c r="B17" s="1" t="s">
        <v>36</v>
      </c>
      <c r="C17" s="1" t="s">
        <v>35</v>
      </c>
      <c r="D17" s="2">
        <v>75</v>
      </c>
      <c r="E17" s="1" t="s">
        <v>37</v>
      </c>
      <c r="V17" s="6">
        <v>75</v>
      </c>
      <c r="Y17" s="7">
        <f t="shared" si="1"/>
        <v>75</v>
      </c>
      <c r="Z17" s="2">
        <f t="shared" si="0"/>
        <v>0</v>
      </c>
    </row>
    <row r="18" spans="1:26">
      <c r="A18" s="5">
        <v>44204</v>
      </c>
      <c r="B18" s="1" t="s">
        <v>38</v>
      </c>
      <c r="C18" s="1" t="s">
        <v>35</v>
      </c>
      <c r="D18" s="2">
        <v>267.5</v>
      </c>
      <c r="E18" s="1" t="s">
        <v>39</v>
      </c>
      <c r="V18" s="6">
        <v>267.5</v>
      </c>
      <c r="Y18" s="7">
        <f t="shared" si="1"/>
        <v>267.5</v>
      </c>
      <c r="Z18" s="2">
        <f t="shared" si="0"/>
        <v>0</v>
      </c>
    </row>
    <row r="19" spans="1:26">
      <c r="A19" s="5">
        <v>44204</v>
      </c>
      <c r="B19" s="1" t="s">
        <v>40</v>
      </c>
      <c r="C19" s="1" t="s">
        <v>35</v>
      </c>
      <c r="D19" s="2">
        <v>245</v>
      </c>
      <c r="E19" s="1" t="s">
        <v>41</v>
      </c>
      <c r="V19" s="6">
        <v>245</v>
      </c>
      <c r="Y19" s="7">
        <f t="shared" si="1"/>
        <v>245</v>
      </c>
      <c r="Z19" s="2">
        <f t="shared" si="0"/>
        <v>0</v>
      </c>
    </row>
    <row r="20" spans="1:26">
      <c r="A20" s="5">
        <v>44204</v>
      </c>
      <c r="B20" s="1" t="s">
        <v>42</v>
      </c>
      <c r="C20" s="1" t="s">
        <v>35</v>
      </c>
      <c r="D20" s="2">
        <v>335</v>
      </c>
      <c r="E20" s="1" t="s">
        <v>43</v>
      </c>
      <c r="V20" s="6">
        <v>335</v>
      </c>
      <c r="Y20" s="7">
        <f t="shared" si="1"/>
        <v>335</v>
      </c>
      <c r="Z20" s="2">
        <f t="shared" si="0"/>
        <v>0</v>
      </c>
    </row>
    <row r="21" spans="1:26">
      <c r="A21" s="5">
        <v>44204</v>
      </c>
      <c r="B21" s="1" t="s">
        <v>44</v>
      </c>
      <c r="C21" s="1" t="s">
        <v>35</v>
      </c>
      <c r="D21" s="2">
        <v>385</v>
      </c>
      <c r="E21" s="1" t="s">
        <v>45</v>
      </c>
      <c r="V21" s="6">
        <v>385</v>
      </c>
      <c r="Y21" s="7">
        <f t="shared" si="1"/>
        <v>385</v>
      </c>
      <c r="Z21" s="2">
        <f t="shared" si="0"/>
        <v>0</v>
      </c>
    </row>
    <row r="22" spans="1:26">
      <c r="A22" s="5">
        <v>44301</v>
      </c>
      <c r="B22" s="1" t="s">
        <v>46</v>
      </c>
      <c r="C22" s="1" t="s">
        <v>35</v>
      </c>
      <c r="D22" s="2">
        <v>267.5</v>
      </c>
      <c r="E22" s="1" t="s">
        <v>47</v>
      </c>
      <c r="V22" s="6">
        <v>267.5</v>
      </c>
      <c r="Y22" s="7">
        <f t="shared" si="1"/>
        <v>267.5</v>
      </c>
      <c r="Z22" s="2">
        <f t="shared" si="0"/>
        <v>0</v>
      </c>
    </row>
    <row r="23" spans="1:26">
      <c r="A23" s="5">
        <v>44301</v>
      </c>
      <c r="B23" s="1" t="s">
        <v>48</v>
      </c>
      <c r="C23" s="1" t="s">
        <v>35</v>
      </c>
      <c r="D23" s="2">
        <v>75</v>
      </c>
      <c r="E23" s="1" t="s">
        <v>49</v>
      </c>
      <c r="V23" s="6">
        <v>75</v>
      </c>
      <c r="Y23" s="7">
        <f t="shared" si="1"/>
        <v>75</v>
      </c>
      <c r="Z23" s="2">
        <f t="shared" si="0"/>
        <v>0</v>
      </c>
    </row>
    <row r="24" spans="1:26">
      <c r="A24" s="5">
        <v>44301</v>
      </c>
      <c r="B24" s="1" t="s">
        <v>50</v>
      </c>
      <c r="C24" s="1" t="s">
        <v>51</v>
      </c>
      <c r="Y24" s="7">
        <f t="shared" si="1"/>
        <v>0</v>
      </c>
      <c r="Z24" s="2">
        <f t="shared" si="0"/>
        <v>0</v>
      </c>
    </row>
    <row r="25" spans="1:26">
      <c r="A25" s="5">
        <v>44301</v>
      </c>
      <c r="B25" s="1" t="s">
        <v>52</v>
      </c>
      <c r="C25" s="1" t="s">
        <v>51</v>
      </c>
      <c r="Y25" s="7">
        <f t="shared" si="1"/>
        <v>0</v>
      </c>
      <c r="Z25" s="2">
        <f t="shared" si="0"/>
        <v>0</v>
      </c>
    </row>
    <row r="26" spans="1:26">
      <c r="A26" s="5">
        <v>44313</v>
      </c>
      <c r="B26" s="1" t="s">
        <v>53</v>
      </c>
      <c r="C26" s="1" t="s">
        <v>23</v>
      </c>
      <c r="D26" s="2">
        <v>17929.21</v>
      </c>
      <c r="E26" s="1" t="s">
        <v>24</v>
      </c>
      <c r="G26" s="2">
        <v>17929.21</v>
      </c>
      <c r="Y26" s="7">
        <f t="shared" si="1"/>
        <v>17929.21</v>
      </c>
      <c r="Z26" s="2">
        <f t="shared" si="0"/>
        <v>0</v>
      </c>
    </row>
    <row r="27" spans="1:26">
      <c r="A27" s="5">
        <v>44344</v>
      </c>
      <c r="B27" s="1" t="s">
        <v>54</v>
      </c>
      <c r="C27" s="1" t="s">
        <v>35</v>
      </c>
      <c r="D27" s="2">
        <v>233</v>
      </c>
      <c r="E27" s="1" t="s">
        <v>55</v>
      </c>
      <c r="V27" s="6">
        <v>233</v>
      </c>
      <c r="Y27" s="7">
        <f t="shared" si="1"/>
        <v>233</v>
      </c>
      <c r="Z27" s="2">
        <f t="shared" si="0"/>
        <v>0</v>
      </c>
    </row>
    <row r="28" spans="1:26">
      <c r="A28" s="5">
        <v>44401</v>
      </c>
      <c r="B28" s="1" t="s">
        <v>56</v>
      </c>
      <c r="C28" s="1" t="s">
        <v>35</v>
      </c>
      <c r="D28" s="2">
        <v>50</v>
      </c>
      <c r="E28" s="1" t="s">
        <v>57</v>
      </c>
      <c r="V28" s="6">
        <v>50</v>
      </c>
      <c r="Y28" s="7">
        <f t="shared" si="1"/>
        <v>50</v>
      </c>
      <c r="Z28" s="2">
        <f t="shared" si="0"/>
        <v>0</v>
      </c>
    </row>
    <row r="29" spans="1:26">
      <c r="A29" s="5" t="s">
        <v>58</v>
      </c>
      <c r="C29" s="1" t="s">
        <v>35</v>
      </c>
      <c r="D29" s="2">
        <v>155</v>
      </c>
      <c r="E29" s="1" t="s">
        <v>59</v>
      </c>
      <c r="V29" s="6">
        <v>155</v>
      </c>
      <c r="Y29" s="7">
        <f t="shared" si="1"/>
        <v>155</v>
      </c>
      <c r="Z29" s="2">
        <f t="shared" si="0"/>
        <v>0</v>
      </c>
    </row>
    <row r="30" spans="1:26">
      <c r="A30" s="5">
        <v>44398</v>
      </c>
      <c r="B30" s="1" t="s">
        <v>25</v>
      </c>
      <c r="C30" s="1" t="s">
        <v>15</v>
      </c>
      <c r="D30" s="2">
        <v>1427.42</v>
      </c>
      <c r="K30" s="6">
        <v>1427.42</v>
      </c>
      <c r="Y30" s="7">
        <f t="shared" si="1"/>
        <v>1427.42</v>
      </c>
      <c r="Z30" s="2">
        <f t="shared" si="0"/>
        <v>0</v>
      </c>
    </row>
    <row r="31" spans="1:26">
      <c r="A31" s="5">
        <v>44424</v>
      </c>
      <c r="B31" s="1" t="s">
        <v>60</v>
      </c>
      <c r="C31" s="1" t="s">
        <v>35</v>
      </c>
      <c r="D31" s="2">
        <v>310</v>
      </c>
      <c r="E31" s="1" t="s">
        <v>61</v>
      </c>
      <c r="V31" s="6">
        <v>310</v>
      </c>
      <c r="Y31" s="7">
        <f t="shared" si="1"/>
        <v>310</v>
      </c>
      <c r="Z31" s="2">
        <f t="shared" si="0"/>
        <v>0</v>
      </c>
    </row>
    <row r="32" spans="1:26">
      <c r="A32" s="5">
        <v>44424</v>
      </c>
      <c r="B32" s="1" t="s">
        <v>62</v>
      </c>
      <c r="C32" s="1" t="s">
        <v>35</v>
      </c>
      <c r="D32" s="2">
        <v>465</v>
      </c>
      <c r="E32" s="1" t="s">
        <v>63</v>
      </c>
      <c r="V32" s="6">
        <v>465</v>
      </c>
      <c r="Y32" s="7">
        <f t="shared" si="1"/>
        <v>465</v>
      </c>
      <c r="Z32" s="2">
        <f t="shared" si="0"/>
        <v>0</v>
      </c>
    </row>
    <row r="33" spans="1:26">
      <c r="A33" s="5">
        <v>44452</v>
      </c>
      <c r="B33" s="1" t="s">
        <v>25</v>
      </c>
      <c r="C33" s="1" t="s">
        <v>64</v>
      </c>
      <c r="D33" s="2">
        <v>40.04</v>
      </c>
      <c r="E33" s="1" t="s">
        <v>65</v>
      </c>
      <c r="I33" s="6">
        <v>40.04</v>
      </c>
      <c r="Y33" s="7">
        <f t="shared" si="1"/>
        <v>40.04</v>
      </c>
      <c r="Z33" s="2">
        <f t="shared" si="0"/>
        <v>0</v>
      </c>
    </row>
    <row r="34" spans="1:26">
      <c r="A34" s="5">
        <v>44452</v>
      </c>
      <c r="B34" s="1" t="s">
        <v>25</v>
      </c>
      <c r="C34" s="1" t="s">
        <v>11</v>
      </c>
      <c r="D34" s="2">
        <v>121.31</v>
      </c>
      <c r="E34" s="1" t="s">
        <v>66</v>
      </c>
      <c r="I34" s="6">
        <v>121.31</v>
      </c>
      <c r="Y34" s="7">
        <f t="shared" si="1"/>
        <v>121.31</v>
      </c>
      <c r="Z34" s="2">
        <f t="shared" si="0"/>
        <v>0</v>
      </c>
    </row>
    <row r="35" spans="1:26">
      <c r="A35" s="5">
        <v>44454</v>
      </c>
      <c r="B35" s="1" t="s">
        <v>25</v>
      </c>
      <c r="C35" s="1" t="s">
        <v>11</v>
      </c>
      <c r="D35" s="2">
        <v>86.71</v>
      </c>
      <c r="E35" s="1" t="s">
        <v>67</v>
      </c>
      <c r="I35" s="6">
        <v>86.71</v>
      </c>
      <c r="Y35" s="7">
        <f t="shared" si="1"/>
        <v>86.71</v>
      </c>
      <c r="Z35" s="2">
        <f t="shared" si="0"/>
        <v>0</v>
      </c>
    </row>
    <row r="36" spans="1:26">
      <c r="A36" s="5">
        <v>44454</v>
      </c>
      <c r="B36" s="1" t="s">
        <v>25</v>
      </c>
      <c r="C36" s="1" t="s">
        <v>11</v>
      </c>
      <c r="D36" s="2">
        <v>66.45</v>
      </c>
      <c r="E36" s="1" t="s">
        <v>68</v>
      </c>
      <c r="I36" s="6">
        <v>66.45</v>
      </c>
      <c r="Y36" s="7">
        <f t="shared" si="1"/>
        <v>66.45</v>
      </c>
      <c r="Z36" s="2">
        <f t="shared" si="0"/>
        <v>0</v>
      </c>
    </row>
    <row r="37" spans="1:26">
      <c r="A37" s="5">
        <v>44453</v>
      </c>
      <c r="B37" s="1" t="s">
        <v>69</v>
      </c>
      <c r="C37" s="1" t="s">
        <v>11</v>
      </c>
      <c r="D37" s="2">
        <v>-18.34</v>
      </c>
      <c r="E37" s="1" t="s">
        <v>70</v>
      </c>
      <c r="I37" s="6">
        <v>-18.34</v>
      </c>
      <c r="Y37" s="7">
        <f t="shared" si="1"/>
        <v>-18.34</v>
      </c>
      <c r="Z37" s="2">
        <f t="shared" si="0"/>
        <v>0</v>
      </c>
    </row>
    <row r="38" spans="1:26">
      <c r="A38" s="5">
        <v>44456</v>
      </c>
      <c r="B38" s="1" t="s">
        <v>25</v>
      </c>
      <c r="C38" s="1" t="s">
        <v>11</v>
      </c>
      <c r="D38" s="2">
        <v>95.03</v>
      </c>
      <c r="E38" s="1" t="s">
        <v>71</v>
      </c>
      <c r="I38" s="6">
        <v>95.03</v>
      </c>
      <c r="Y38" s="7">
        <f t="shared" si="1"/>
        <v>95.03</v>
      </c>
      <c r="Z38" s="2">
        <f t="shared" si="0"/>
        <v>0</v>
      </c>
    </row>
    <row r="39" spans="1:26">
      <c r="A39" s="5">
        <v>44458</v>
      </c>
      <c r="B39" s="1" t="s">
        <v>72</v>
      </c>
      <c r="C39" s="1" t="s">
        <v>35</v>
      </c>
      <c r="D39" s="2">
        <v>310</v>
      </c>
      <c r="E39" s="1" t="s">
        <v>73</v>
      </c>
      <c r="V39" s="6">
        <v>310</v>
      </c>
      <c r="Y39" s="7">
        <f t="shared" si="1"/>
        <v>310</v>
      </c>
      <c r="Z39" s="2">
        <f t="shared" si="0"/>
        <v>0</v>
      </c>
    </row>
    <row r="40" spans="1:26">
      <c r="A40" s="5">
        <v>44458</v>
      </c>
      <c r="B40" s="1" t="s">
        <v>74</v>
      </c>
      <c r="C40" s="1" t="s">
        <v>35</v>
      </c>
      <c r="D40" s="2">
        <v>220</v>
      </c>
      <c r="E40" s="1" t="s">
        <v>75</v>
      </c>
      <c r="V40" s="6">
        <v>220</v>
      </c>
      <c r="Y40" s="7">
        <f t="shared" si="1"/>
        <v>220</v>
      </c>
      <c r="Z40" s="2">
        <f t="shared" si="0"/>
        <v>0</v>
      </c>
    </row>
    <row r="41" spans="1:26">
      <c r="A41" s="5">
        <v>44093</v>
      </c>
      <c r="B41" s="1" t="s">
        <v>76</v>
      </c>
      <c r="C41" s="1" t="s">
        <v>77</v>
      </c>
      <c r="D41" s="2">
        <v>75</v>
      </c>
      <c r="E41" s="1" t="s">
        <v>45</v>
      </c>
      <c r="W41" s="6">
        <v>75</v>
      </c>
      <c r="Y41" s="7">
        <f t="shared" si="1"/>
        <v>75</v>
      </c>
      <c r="Z41" s="2">
        <f t="shared" si="0"/>
        <v>0</v>
      </c>
    </row>
    <row r="42" spans="1:26">
      <c r="A42" s="5">
        <v>44458</v>
      </c>
      <c r="B42" s="1" t="s">
        <v>78</v>
      </c>
      <c r="C42" s="1" t="s">
        <v>51</v>
      </c>
      <c r="Y42" s="7">
        <f t="shared" si="1"/>
        <v>0</v>
      </c>
      <c r="Z42" s="2">
        <f t="shared" si="0"/>
        <v>0</v>
      </c>
    </row>
    <row r="43" spans="1:26">
      <c r="A43" s="5">
        <v>44458</v>
      </c>
      <c r="B43" s="1" t="s">
        <v>79</v>
      </c>
      <c r="C43" s="1" t="s">
        <v>77</v>
      </c>
      <c r="D43" s="2">
        <v>68</v>
      </c>
      <c r="E43" s="1" t="s">
        <v>80</v>
      </c>
      <c r="W43" s="6">
        <v>68</v>
      </c>
      <c r="Y43" s="7">
        <f t="shared" si="1"/>
        <v>68</v>
      </c>
      <c r="Z43" s="2">
        <f t="shared" si="0"/>
        <v>0</v>
      </c>
    </row>
    <row r="44" spans="1:26">
      <c r="A44" s="5">
        <v>44458</v>
      </c>
      <c r="B44" s="1" t="s">
        <v>79</v>
      </c>
      <c r="C44" s="1" t="s">
        <v>35</v>
      </c>
      <c r="D44" s="2">
        <v>365</v>
      </c>
      <c r="E44" s="1" t="s">
        <v>80</v>
      </c>
      <c r="V44" s="6">
        <v>365</v>
      </c>
      <c r="Y44" s="7">
        <f t="shared" si="1"/>
        <v>365</v>
      </c>
      <c r="Z44" s="2">
        <f t="shared" si="0"/>
        <v>0</v>
      </c>
    </row>
    <row r="45" spans="1:26">
      <c r="A45" s="5">
        <v>44460</v>
      </c>
      <c r="B45" s="1" t="s">
        <v>25</v>
      </c>
      <c r="C45" s="1" t="s">
        <v>81</v>
      </c>
      <c r="D45" s="2">
        <v>378.4</v>
      </c>
      <c r="E45" s="1" t="s">
        <v>82</v>
      </c>
      <c r="L45" s="6">
        <v>378.4</v>
      </c>
      <c r="Y45" s="7">
        <f t="shared" si="1"/>
        <v>378.4</v>
      </c>
      <c r="Z45" s="2">
        <f t="shared" si="0"/>
        <v>0</v>
      </c>
    </row>
    <row r="46" spans="1:26">
      <c r="A46" s="5">
        <v>44458</v>
      </c>
      <c r="B46" s="1" t="s">
        <v>83</v>
      </c>
      <c r="C46" s="1" t="s">
        <v>23</v>
      </c>
      <c r="D46" s="2">
        <v>17929.21</v>
      </c>
      <c r="E46" s="1" t="s">
        <v>24</v>
      </c>
      <c r="G46" s="2">
        <v>17929.21</v>
      </c>
      <c r="Y46" s="7">
        <f t="shared" si="1"/>
        <v>17929.21</v>
      </c>
      <c r="Z46" s="2">
        <f t="shared" si="0"/>
        <v>0</v>
      </c>
    </row>
    <row r="47" spans="1:26">
      <c r="A47" s="5">
        <v>44484</v>
      </c>
      <c r="B47" s="1" t="s">
        <v>84</v>
      </c>
      <c r="C47" s="1" t="s">
        <v>35</v>
      </c>
      <c r="D47" s="2">
        <v>550</v>
      </c>
      <c r="E47" s="1" t="s">
        <v>85</v>
      </c>
      <c r="V47" s="6">
        <v>550</v>
      </c>
      <c r="Y47" s="7">
        <f t="shared" si="1"/>
        <v>550</v>
      </c>
      <c r="Z47" s="2">
        <f t="shared" si="0"/>
        <v>0</v>
      </c>
    </row>
    <row r="48" spans="1:26">
      <c r="A48" s="5">
        <v>44484</v>
      </c>
      <c r="B48" s="1" t="s">
        <v>86</v>
      </c>
      <c r="C48" s="1" t="s">
        <v>11</v>
      </c>
      <c r="D48" s="2">
        <v>104.13</v>
      </c>
      <c r="E48" s="1" t="s">
        <v>87</v>
      </c>
      <c r="I48" s="6">
        <v>104.13</v>
      </c>
      <c r="Y48" s="7">
        <f t="shared" si="1"/>
        <v>104.13</v>
      </c>
      <c r="Z48" s="2">
        <f t="shared" si="0"/>
        <v>0</v>
      </c>
    </row>
    <row r="49" spans="1:26">
      <c r="A49" s="5">
        <v>44484</v>
      </c>
      <c r="B49" s="1" t="s">
        <v>88</v>
      </c>
      <c r="C49" s="1" t="s">
        <v>6</v>
      </c>
      <c r="D49" s="2">
        <v>300</v>
      </c>
      <c r="E49" s="1" t="s">
        <v>89</v>
      </c>
      <c r="O49">
        <v>300</v>
      </c>
      <c r="Y49" s="7">
        <f t="shared" si="1"/>
        <v>300</v>
      </c>
      <c r="Z49" s="2">
        <f t="shared" si="0"/>
        <v>0</v>
      </c>
    </row>
    <row r="50" spans="1:26">
      <c r="A50" s="5">
        <v>44494</v>
      </c>
      <c r="B50" s="1" t="s">
        <v>90</v>
      </c>
      <c r="C50" s="1" t="s">
        <v>11</v>
      </c>
      <c r="D50" s="2">
        <v>398.71</v>
      </c>
      <c r="E50" s="1" t="s">
        <v>91</v>
      </c>
      <c r="I50" s="6">
        <v>398.71</v>
      </c>
      <c r="Y50" s="7">
        <f t="shared" si="1"/>
        <v>398.71</v>
      </c>
      <c r="Z50" s="2">
        <f t="shared" si="0"/>
        <v>0</v>
      </c>
    </row>
    <row r="51" spans="1:26">
      <c r="A51" s="5">
        <v>44496</v>
      </c>
      <c r="B51" s="1" t="s">
        <v>92</v>
      </c>
      <c r="C51" s="1" t="s">
        <v>6</v>
      </c>
      <c r="D51" s="2">
        <v>8.8000000000000007</v>
      </c>
      <c r="E51" s="1" t="s">
        <v>93</v>
      </c>
      <c r="Q51" s="6">
        <v>8.8000000000000007</v>
      </c>
      <c r="Y51" s="7">
        <f t="shared" si="1"/>
        <v>8.8000000000000007</v>
      </c>
      <c r="Z51" s="2">
        <f t="shared" si="0"/>
        <v>0</v>
      </c>
    </row>
    <row r="52" spans="1:26">
      <c r="A52" s="5">
        <v>44498</v>
      </c>
      <c r="B52" s="1" t="s">
        <v>94</v>
      </c>
      <c r="C52" s="1" t="s">
        <v>95</v>
      </c>
      <c r="D52" s="2">
        <v>1872.8</v>
      </c>
      <c r="E52" s="1" t="s">
        <v>96</v>
      </c>
      <c r="H52" s="6">
        <v>1872.8</v>
      </c>
      <c r="J52" s="17"/>
      <c r="Y52" s="7">
        <f t="shared" si="1"/>
        <v>1872.8</v>
      </c>
      <c r="Z52" s="2">
        <f t="shared" si="0"/>
        <v>0</v>
      </c>
    </row>
    <row r="53" spans="1:26">
      <c r="A53" s="5">
        <v>44498</v>
      </c>
      <c r="B53" s="1" t="s">
        <v>97</v>
      </c>
      <c r="C53" s="1" t="s">
        <v>6</v>
      </c>
      <c r="D53" s="2">
        <v>61.03</v>
      </c>
      <c r="E53" s="1" t="s">
        <v>93</v>
      </c>
      <c r="Q53" s="6">
        <v>61.03</v>
      </c>
      <c r="Y53" s="7">
        <f t="shared" si="1"/>
        <v>61.03</v>
      </c>
      <c r="Z53" s="2">
        <f t="shared" si="0"/>
        <v>0</v>
      </c>
    </row>
    <row r="54" spans="1:26">
      <c r="A54" s="5">
        <v>44500</v>
      </c>
      <c r="B54" s="1" t="s">
        <v>98</v>
      </c>
      <c r="C54" s="1" t="s">
        <v>95</v>
      </c>
      <c r="D54" s="2">
        <v>3019.8</v>
      </c>
      <c r="E54" s="1" t="s">
        <v>99</v>
      </c>
      <c r="H54" s="2">
        <f>3019.8-1050</f>
        <v>1969.8000000000002</v>
      </c>
      <c r="I54" s="6">
        <v>1050</v>
      </c>
      <c r="J54" s="17"/>
      <c r="Y54" s="7">
        <f t="shared" si="1"/>
        <v>3019.8</v>
      </c>
      <c r="Z54" s="2">
        <f t="shared" si="0"/>
        <v>0</v>
      </c>
    </row>
    <row r="55" spans="1:26">
      <c r="A55" s="5">
        <v>44500</v>
      </c>
      <c r="B55" s="1" t="s">
        <v>100</v>
      </c>
      <c r="C55" s="1" t="s">
        <v>95</v>
      </c>
      <c r="D55" s="2">
        <v>3235.4</v>
      </c>
      <c r="E55" s="1" t="s">
        <v>101</v>
      </c>
      <c r="H55" s="2">
        <f>3235.4+40-800</f>
        <v>2475.4</v>
      </c>
      <c r="I55" s="6">
        <v>800</v>
      </c>
      <c r="J55" s="17"/>
      <c r="U55" s="6">
        <v>-40</v>
      </c>
      <c r="Y55" s="7">
        <f t="shared" si="1"/>
        <v>3235.4</v>
      </c>
      <c r="Z55" s="2">
        <f t="shared" si="0"/>
        <v>0</v>
      </c>
    </row>
    <row r="56" spans="1:26">
      <c r="A56" s="5">
        <v>44500</v>
      </c>
      <c r="B56" s="1" t="s">
        <v>102</v>
      </c>
      <c r="C56" s="1" t="s">
        <v>95</v>
      </c>
      <c r="D56" s="2">
        <v>3890</v>
      </c>
      <c r="E56" s="1" t="s">
        <v>103</v>
      </c>
      <c r="H56" s="2">
        <f>3890-2170</f>
        <v>1720</v>
      </c>
      <c r="I56" s="6">
        <v>2170</v>
      </c>
      <c r="J56" s="17"/>
      <c r="Y56" s="7">
        <f t="shared" si="1"/>
        <v>3890</v>
      </c>
      <c r="Z56" s="2">
        <f t="shared" si="0"/>
        <v>0</v>
      </c>
    </row>
    <row r="57" spans="1:26">
      <c r="A57" s="5">
        <v>44500</v>
      </c>
      <c r="B57" s="1" t="s">
        <v>104</v>
      </c>
      <c r="C57" s="1" t="s">
        <v>95</v>
      </c>
      <c r="D57" s="2">
        <v>4355</v>
      </c>
      <c r="E57" s="1" t="s">
        <v>105</v>
      </c>
      <c r="H57" s="2">
        <f>4355-2505</f>
        <v>1850</v>
      </c>
      <c r="I57" s="6">
        <v>2505</v>
      </c>
      <c r="J57" s="17"/>
      <c r="Y57" s="7">
        <f t="shared" si="1"/>
        <v>4355</v>
      </c>
      <c r="Z57" s="2">
        <f t="shared" si="0"/>
        <v>0</v>
      </c>
    </row>
    <row r="58" spans="1:26">
      <c r="A58" s="5">
        <v>44501</v>
      </c>
      <c r="B58" s="1" t="s">
        <v>106</v>
      </c>
      <c r="C58" s="1" t="s">
        <v>95</v>
      </c>
      <c r="D58" s="2">
        <v>1175</v>
      </c>
      <c r="E58" s="1" t="s">
        <v>107</v>
      </c>
      <c r="H58" s="2">
        <f>1175-375</f>
        <v>800</v>
      </c>
      <c r="I58" s="6">
        <v>375</v>
      </c>
      <c r="Y58" s="7">
        <f t="shared" si="1"/>
        <v>1175</v>
      </c>
      <c r="Z58" s="2">
        <f t="shared" si="0"/>
        <v>0</v>
      </c>
    </row>
    <row r="59" spans="1:26">
      <c r="A59" s="5">
        <v>44512</v>
      </c>
      <c r="B59" s="1" t="s">
        <v>108</v>
      </c>
      <c r="C59" s="1" t="s">
        <v>95</v>
      </c>
      <c r="D59" s="2">
        <v>1441.21</v>
      </c>
      <c r="E59" s="1" t="s">
        <v>107</v>
      </c>
      <c r="H59" s="2">
        <f>1441.21-665</f>
        <v>776.21</v>
      </c>
      <c r="I59" s="6">
        <v>665</v>
      </c>
      <c r="J59" s="17"/>
      <c r="Y59" s="7">
        <f t="shared" si="1"/>
        <v>1441.21</v>
      </c>
      <c r="Z59" s="2">
        <f t="shared" si="0"/>
        <v>0</v>
      </c>
    </row>
    <row r="60" spans="1:26">
      <c r="A60" s="5">
        <v>44501</v>
      </c>
      <c r="B60" s="1" t="s">
        <v>109</v>
      </c>
      <c r="C60" s="1" t="s">
        <v>95</v>
      </c>
      <c r="D60" s="2">
        <v>2285</v>
      </c>
      <c r="E60" s="1" t="s">
        <v>110</v>
      </c>
      <c r="H60" s="2">
        <f>2285-550+40</f>
        <v>1775</v>
      </c>
      <c r="I60" s="6">
        <v>550</v>
      </c>
      <c r="J60" s="17"/>
      <c r="U60" s="6">
        <v>-40</v>
      </c>
      <c r="Y60" s="7">
        <f t="shared" si="1"/>
        <v>2285</v>
      </c>
      <c r="Z60" s="2">
        <f t="shared" si="0"/>
        <v>0</v>
      </c>
    </row>
    <row r="61" spans="1:26">
      <c r="A61" s="5">
        <v>44470</v>
      </c>
      <c r="B61" s="1" t="s">
        <v>25</v>
      </c>
      <c r="C61" s="1" t="s">
        <v>11</v>
      </c>
      <c r="D61" s="2">
        <v>16.940000000000001</v>
      </c>
      <c r="E61" s="1" t="s">
        <v>30</v>
      </c>
      <c r="I61" s="6">
        <v>16.940000000000001</v>
      </c>
      <c r="Y61" s="7">
        <f t="shared" si="1"/>
        <v>16.940000000000001</v>
      </c>
      <c r="Z61" s="2">
        <f t="shared" si="0"/>
        <v>0</v>
      </c>
    </row>
    <row r="62" spans="1:26">
      <c r="A62" s="5">
        <v>44475</v>
      </c>
      <c r="B62" s="1" t="s">
        <v>25</v>
      </c>
      <c r="C62" s="1" t="s">
        <v>11</v>
      </c>
      <c r="D62" s="2">
        <v>43.14</v>
      </c>
      <c r="E62" s="1" t="s">
        <v>71</v>
      </c>
      <c r="I62" s="6">
        <v>43.14</v>
      </c>
      <c r="Y62" s="7">
        <f t="shared" si="1"/>
        <v>43.14</v>
      </c>
      <c r="Z62" s="2">
        <f t="shared" si="0"/>
        <v>0</v>
      </c>
    </row>
    <row r="63" spans="1:26">
      <c r="A63" s="5">
        <v>44482</v>
      </c>
      <c r="B63" s="1" t="s">
        <v>25</v>
      </c>
      <c r="C63" s="1" t="s">
        <v>5</v>
      </c>
      <c r="D63" s="2">
        <v>348.49</v>
      </c>
      <c r="E63" s="1" t="s">
        <v>111</v>
      </c>
      <c r="P63" s="23">
        <v>348.49</v>
      </c>
      <c r="Y63" s="7">
        <f t="shared" si="1"/>
        <v>348.49</v>
      </c>
      <c r="Z63" s="2">
        <f t="shared" si="0"/>
        <v>0</v>
      </c>
    </row>
    <row r="64" spans="1:26">
      <c r="A64" s="5">
        <v>44483</v>
      </c>
      <c r="B64" s="1" t="s">
        <v>25</v>
      </c>
      <c r="C64" s="1" t="s">
        <v>5</v>
      </c>
      <c r="D64" s="2">
        <v>1481.54</v>
      </c>
      <c r="E64" s="1" t="s">
        <v>112</v>
      </c>
      <c r="L64" s="6">
        <v>1481.54</v>
      </c>
      <c r="Y64" s="7">
        <f t="shared" si="1"/>
        <v>1481.54</v>
      </c>
      <c r="Z64" s="2">
        <f t="shared" si="0"/>
        <v>0</v>
      </c>
    </row>
    <row r="65" spans="1:26">
      <c r="A65" s="5">
        <v>44494</v>
      </c>
      <c r="B65" s="1" t="s">
        <v>25</v>
      </c>
      <c r="C65" s="1" t="s">
        <v>5</v>
      </c>
      <c r="D65" s="2">
        <v>48.74</v>
      </c>
      <c r="E65" s="1" t="s">
        <v>113</v>
      </c>
      <c r="P65" s="23">
        <v>48.74</v>
      </c>
      <c r="Y65" s="7">
        <f t="shared" si="1"/>
        <v>48.74</v>
      </c>
      <c r="Z65" s="2">
        <f t="shared" si="0"/>
        <v>0</v>
      </c>
    </row>
    <row r="66" spans="1:26">
      <c r="A66" s="5">
        <v>44494</v>
      </c>
      <c r="B66" s="1" t="s">
        <v>25</v>
      </c>
      <c r="C66" s="1" t="s">
        <v>15</v>
      </c>
      <c r="D66" s="2">
        <v>66.39</v>
      </c>
      <c r="E66" s="1" t="s">
        <v>114</v>
      </c>
      <c r="K66" s="6">
        <v>66.39</v>
      </c>
      <c r="Y66" s="7">
        <f t="shared" si="1"/>
        <v>66.39</v>
      </c>
      <c r="Z66" s="2">
        <f t="shared" si="0"/>
        <v>0</v>
      </c>
    </row>
    <row r="67" spans="1:26">
      <c r="A67" s="5">
        <v>44494</v>
      </c>
      <c r="B67" s="1" t="s">
        <v>25</v>
      </c>
      <c r="C67" s="1" t="s">
        <v>5</v>
      </c>
      <c r="D67" s="2">
        <v>93.14</v>
      </c>
      <c r="E67" s="1" t="s">
        <v>115</v>
      </c>
      <c r="P67" s="23">
        <v>93.14</v>
      </c>
      <c r="Y67" s="7">
        <f t="shared" si="1"/>
        <v>93.14</v>
      </c>
      <c r="Z67" s="2">
        <f t="shared" si="0"/>
        <v>0</v>
      </c>
    </row>
    <row r="68" spans="1:26">
      <c r="A68" s="5">
        <v>44495</v>
      </c>
      <c r="B68" s="1" t="s">
        <v>25</v>
      </c>
      <c r="C68" s="1" t="s">
        <v>5</v>
      </c>
      <c r="D68" s="2">
        <v>168.93</v>
      </c>
      <c r="E68" s="1" t="s">
        <v>116</v>
      </c>
      <c r="K68" s="6">
        <v>168.93</v>
      </c>
      <c r="Y68" s="7">
        <f t="shared" si="1"/>
        <v>168.93</v>
      </c>
      <c r="Z68" s="2">
        <f t="shared" ref="Z68:Z74" si="2">D68-Y68</f>
        <v>0</v>
      </c>
    </row>
    <row r="69" spans="1:26">
      <c r="A69" s="5">
        <v>44496</v>
      </c>
      <c r="B69" s="1" t="s">
        <v>25</v>
      </c>
      <c r="C69" s="1" t="s">
        <v>15</v>
      </c>
      <c r="D69" s="2">
        <v>30.83</v>
      </c>
      <c r="E69" s="1" t="s">
        <v>117</v>
      </c>
      <c r="K69" s="6">
        <v>30.83</v>
      </c>
      <c r="Y69" s="7">
        <f t="shared" ref="Y69:Y74" si="3">SUM(F69:X69)</f>
        <v>30.83</v>
      </c>
      <c r="Z69" s="2">
        <f t="shared" si="2"/>
        <v>0</v>
      </c>
    </row>
    <row r="70" spans="1:26">
      <c r="A70" s="5">
        <v>44498</v>
      </c>
      <c r="B70" s="1" t="s">
        <v>25</v>
      </c>
      <c r="C70" s="1" t="s">
        <v>118</v>
      </c>
      <c r="D70" s="2">
        <v>430.34</v>
      </c>
      <c r="E70" s="1" t="s">
        <v>119</v>
      </c>
      <c r="J70" s="6">
        <v>430.34</v>
      </c>
      <c r="Y70" s="7">
        <f t="shared" si="3"/>
        <v>430.34</v>
      </c>
      <c r="Z70" s="2">
        <f t="shared" si="2"/>
        <v>0</v>
      </c>
    </row>
    <row r="71" spans="1:26">
      <c r="A71" s="5">
        <v>44502</v>
      </c>
      <c r="B71" s="1" t="s">
        <v>25</v>
      </c>
      <c r="C71" s="1" t="s">
        <v>15</v>
      </c>
      <c r="D71" s="2">
        <v>40</v>
      </c>
      <c r="E71" s="1" t="s">
        <v>120</v>
      </c>
      <c r="K71" s="6">
        <v>40</v>
      </c>
      <c r="Y71" s="7">
        <f t="shared" si="3"/>
        <v>40</v>
      </c>
      <c r="Z71" s="2">
        <f t="shared" si="2"/>
        <v>0</v>
      </c>
    </row>
    <row r="72" spans="1:26">
      <c r="A72" s="5">
        <v>44502</v>
      </c>
      <c r="B72" s="1" t="s">
        <v>25</v>
      </c>
      <c r="C72" s="1" t="s">
        <v>11</v>
      </c>
      <c r="D72" s="2">
        <v>125.5</v>
      </c>
      <c r="E72" s="1" t="s">
        <v>121</v>
      </c>
      <c r="I72" s="6">
        <v>125.5</v>
      </c>
      <c r="Y72" s="7">
        <f t="shared" si="3"/>
        <v>125.5</v>
      </c>
      <c r="Z72" s="2">
        <f t="shared" si="2"/>
        <v>0</v>
      </c>
    </row>
    <row r="73" spans="1:26">
      <c r="A73" s="5">
        <v>44509</v>
      </c>
      <c r="B73" s="1" t="s">
        <v>25</v>
      </c>
      <c r="C73" s="1" t="s">
        <v>11</v>
      </c>
      <c r="D73" s="2">
        <v>83</v>
      </c>
      <c r="E73" s="1" t="s">
        <v>121</v>
      </c>
      <c r="I73" s="6">
        <v>83</v>
      </c>
      <c r="Y73" s="7">
        <f t="shared" si="3"/>
        <v>83</v>
      </c>
      <c r="Z73" s="2">
        <f t="shared" si="2"/>
        <v>0</v>
      </c>
    </row>
    <row r="74" spans="1:26">
      <c r="A74" s="5">
        <v>44510</v>
      </c>
      <c r="B74" s="1" t="s">
        <v>25</v>
      </c>
      <c r="C74" s="1" t="s">
        <v>11</v>
      </c>
      <c r="D74" s="2">
        <v>48.14</v>
      </c>
      <c r="E74" s="1" t="s">
        <v>122</v>
      </c>
      <c r="I74" s="6">
        <v>48.14</v>
      </c>
      <c r="Y74" s="7">
        <f t="shared" si="3"/>
        <v>48.14</v>
      </c>
      <c r="Z74" s="2">
        <f t="shared" si="2"/>
        <v>0</v>
      </c>
    </row>
    <row r="75" spans="1:26">
      <c r="D75" s="2">
        <f>SUM(D4:D74)</f>
        <v>84368.989999999991</v>
      </c>
      <c r="F75" s="2">
        <f t="shared" ref="F75:Z75" si="4">SUM(F4:F74)</f>
        <v>0</v>
      </c>
      <c r="G75" s="2">
        <f t="shared" si="4"/>
        <v>48916.649999999994</v>
      </c>
      <c r="H75" s="2">
        <f t="shared" si="4"/>
        <v>13239.21</v>
      </c>
      <c r="I75" s="2">
        <f t="shared" si="4"/>
        <v>9325.76</v>
      </c>
      <c r="J75" s="2">
        <f t="shared" si="4"/>
        <v>430.34</v>
      </c>
      <c r="K75" s="2">
        <f t="shared" si="4"/>
        <v>3131.7</v>
      </c>
      <c r="L75" s="2">
        <f t="shared" si="4"/>
        <v>1859.94</v>
      </c>
      <c r="M75" s="2">
        <f t="shared" si="4"/>
        <v>24.5</v>
      </c>
      <c r="N75" s="2">
        <f t="shared" si="4"/>
        <v>0</v>
      </c>
      <c r="O75" s="2">
        <f t="shared" si="4"/>
        <v>1809.2000000000003</v>
      </c>
      <c r="P75" s="2">
        <f t="shared" si="4"/>
        <v>490.37</v>
      </c>
      <c r="Q75" s="2">
        <f t="shared" si="4"/>
        <v>69.83</v>
      </c>
      <c r="R75" s="2"/>
      <c r="S75" s="2"/>
      <c r="T75" s="2">
        <f t="shared" si="4"/>
        <v>0</v>
      </c>
      <c r="U75" s="2">
        <f t="shared" si="4"/>
        <v>-80</v>
      </c>
      <c r="V75" s="2">
        <f t="shared" si="4"/>
        <v>5008</v>
      </c>
      <c r="W75" s="2">
        <f t="shared" si="4"/>
        <v>143</v>
      </c>
      <c r="X75" s="2">
        <f t="shared" si="4"/>
        <v>0.49</v>
      </c>
      <c r="Y75" s="2">
        <f t="shared" si="4"/>
        <v>84368.989999999991</v>
      </c>
      <c r="Z75" s="2">
        <f t="shared" si="4"/>
        <v>0</v>
      </c>
    </row>
    <row r="76" spans="1:26">
      <c r="Z76" s="2"/>
    </row>
    <row r="77" spans="1:26">
      <c r="A77" s="5" t="s">
        <v>144</v>
      </c>
      <c r="Z77" s="2"/>
    </row>
    <row r="78" spans="1:26">
      <c r="A78" s="5">
        <v>44500</v>
      </c>
      <c r="B78" s="1" t="s">
        <v>123</v>
      </c>
      <c r="C78" s="1" t="s">
        <v>95</v>
      </c>
      <c r="D78" s="2">
        <v>8255.25</v>
      </c>
      <c r="E78" s="1" t="s">
        <v>124</v>
      </c>
      <c r="H78" s="6">
        <f>8255.25-5800+40</f>
        <v>2495.25</v>
      </c>
      <c r="I78" s="23">
        <v>5800</v>
      </c>
      <c r="J78" s="17"/>
      <c r="N78" s="16"/>
      <c r="T78" s="2"/>
      <c r="U78" s="6">
        <v>-40</v>
      </c>
      <c r="Z78" s="2"/>
    </row>
    <row r="79" spans="1:26">
      <c r="A79" s="5">
        <v>44501</v>
      </c>
      <c r="B79" s="1" t="s">
        <v>125</v>
      </c>
      <c r="C79" s="1" t="s">
        <v>23</v>
      </c>
      <c r="D79" s="2">
        <v>26723.82</v>
      </c>
      <c r="E79" s="1" t="s">
        <v>24</v>
      </c>
      <c r="G79">
        <v>26723.82</v>
      </c>
      <c r="T79" s="2"/>
      <c r="Z79" s="2"/>
    </row>
    <row r="80" spans="1:26">
      <c r="A80" s="4">
        <v>43622</v>
      </c>
      <c r="B80" s="3" t="s">
        <v>4</v>
      </c>
      <c r="C80" s="3" t="s">
        <v>128</v>
      </c>
      <c r="D80" s="2">
        <v>5000</v>
      </c>
      <c r="G80">
        <v>5000</v>
      </c>
      <c r="Z80" s="2"/>
    </row>
    <row r="81" spans="1:29">
      <c r="A81" s="4"/>
      <c r="B81" s="3"/>
      <c r="C81" s="3"/>
      <c r="Z81" s="2"/>
    </row>
    <row r="82" spans="1:29">
      <c r="A82" s="4"/>
      <c r="B82" s="3"/>
      <c r="C82" s="3"/>
      <c r="Z82" s="2"/>
    </row>
    <row r="84" spans="1:29">
      <c r="C84" s="1" t="s">
        <v>126</v>
      </c>
      <c r="D84" s="2">
        <f>SUM(D75:D82)</f>
        <v>124348.06</v>
      </c>
      <c r="E84" s="27">
        <f>SUM(F84:X84)</f>
        <v>124348.05999999998</v>
      </c>
      <c r="F84" s="2">
        <f>SUM(F75:F82)</f>
        <v>0</v>
      </c>
      <c r="G84" s="2">
        <f t="shared" ref="G84:Y84" si="5">SUM(G75:G82)</f>
        <v>80640.47</v>
      </c>
      <c r="H84" s="2">
        <f t="shared" si="5"/>
        <v>15734.46</v>
      </c>
      <c r="I84" s="2">
        <f t="shared" si="5"/>
        <v>15125.76</v>
      </c>
      <c r="J84" s="2">
        <f t="shared" si="5"/>
        <v>430.34</v>
      </c>
      <c r="K84" s="2">
        <f t="shared" si="5"/>
        <v>3131.7</v>
      </c>
      <c r="L84" s="2">
        <f t="shared" si="5"/>
        <v>1859.94</v>
      </c>
      <c r="M84" s="2">
        <f t="shared" si="5"/>
        <v>24.5</v>
      </c>
      <c r="N84" s="2">
        <f t="shared" si="5"/>
        <v>0</v>
      </c>
      <c r="O84" s="2">
        <f t="shared" si="5"/>
        <v>1809.2000000000003</v>
      </c>
      <c r="P84" s="2">
        <f t="shared" si="5"/>
        <v>490.37</v>
      </c>
      <c r="Q84" s="2">
        <f t="shared" si="5"/>
        <v>69.83</v>
      </c>
      <c r="R84" s="2">
        <f t="shared" si="5"/>
        <v>0</v>
      </c>
      <c r="S84" s="2">
        <f t="shared" si="5"/>
        <v>0</v>
      </c>
      <c r="T84" s="2">
        <f t="shared" si="5"/>
        <v>0</v>
      </c>
      <c r="U84" s="2">
        <f t="shared" si="5"/>
        <v>-120</v>
      </c>
      <c r="V84" s="2">
        <f t="shared" si="5"/>
        <v>5008</v>
      </c>
      <c r="W84" s="2">
        <f t="shared" si="5"/>
        <v>143</v>
      </c>
      <c r="X84" s="2">
        <f t="shared" si="5"/>
        <v>0.49</v>
      </c>
      <c r="Y84" s="2">
        <f t="shared" si="5"/>
        <v>84368.989999999991</v>
      </c>
    </row>
    <row r="85" spans="1:29">
      <c r="I85" s="14"/>
      <c r="K85" s="14"/>
      <c r="L85" s="14"/>
      <c r="M85" s="14"/>
      <c r="N85" s="14"/>
      <c r="X85" s="6"/>
    </row>
    <row r="86" spans="1:29">
      <c r="A86" s="5" t="s">
        <v>146</v>
      </c>
    </row>
    <row r="87" spans="1:29">
      <c r="B87" s="1" t="s">
        <v>147</v>
      </c>
      <c r="C87" s="20"/>
      <c r="D87" s="18"/>
      <c r="E87" s="20"/>
      <c r="F87" s="14"/>
      <c r="G87" s="19">
        <f>-7844.25-3749.51</f>
        <v>-11593.76</v>
      </c>
      <c r="H87" s="14">
        <f>95.81+95.81+114.49+118.49+1071.45+1071.45+1181.45+1095.24+1071.45+857.16+1071.45</f>
        <v>7844.2499999999991</v>
      </c>
      <c r="I87" s="14"/>
      <c r="J87" s="14"/>
      <c r="K87" s="14">
        <f>1500.03+2209.8+39.68</f>
        <v>3749.5099999999998</v>
      </c>
      <c r="L87" s="14"/>
      <c r="M87" s="14"/>
      <c r="N87" s="14"/>
      <c r="O87" s="19"/>
      <c r="P87" s="15"/>
      <c r="Q87" s="14"/>
      <c r="R87" s="14"/>
      <c r="S87" s="14"/>
      <c r="T87" s="19"/>
      <c r="U87" s="14"/>
      <c r="V87" s="14"/>
      <c r="W87" s="14"/>
      <c r="X87" s="19"/>
      <c r="Y87" s="7">
        <f t="shared" ref="Y87:Y93" si="6">SUM(F87:X87)</f>
        <v>0</v>
      </c>
      <c r="Z87" s="2">
        <f t="shared" ref="Z87:Z88" si="7">SUM(Z16:Z86)</f>
        <v>0</v>
      </c>
      <c r="AA87" s="19"/>
      <c r="AB87" s="19"/>
      <c r="AC87" s="19"/>
    </row>
    <row r="88" spans="1:29">
      <c r="B88" s="1" t="s">
        <v>148</v>
      </c>
      <c r="C88" s="20"/>
      <c r="D88" s="18"/>
      <c r="E88" s="20"/>
      <c r="F88" s="14">
        <v>51692.78</v>
      </c>
      <c r="G88" s="19">
        <v>-51692.78</v>
      </c>
      <c r="H88" s="14"/>
      <c r="I88" s="14"/>
      <c r="J88" s="14"/>
      <c r="K88" s="14"/>
      <c r="L88" s="14"/>
      <c r="M88" s="14"/>
      <c r="N88" s="14"/>
      <c r="O88" s="19"/>
      <c r="P88" s="15"/>
      <c r="Q88" s="14"/>
      <c r="R88" s="14"/>
      <c r="S88" s="14"/>
      <c r="T88" s="19"/>
      <c r="U88" s="14"/>
      <c r="V88" s="14"/>
      <c r="W88" s="14"/>
      <c r="X88" s="19"/>
      <c r="Y88" s="7">
        <f t="shared" si="6"/>
        <v>0</v>
      </c>
      <c r="Z88" s="2">
        <f t="shared" si="7"/>
        <v>0</v>
      </c>
      <c r="AA88" s="19"/>
      <c r="AB88" s="19"/>
      <c r="AC88" s="19"/>
    </row>
    <row r="89" spans="1:29">
      <c r="C89" s="20"/>
      <c r="D89" s="18"/>
      <c r="E89" s="20"/>
      <c r="F89" s="14"/>
      <c r="G89" s="19"/>
      <c r="H89" s="14"/>
      <c r="I89" s="14"/>
      <c r="J89" s="14"/>
      <c r="K89" s="14"/>
      <c r="L89" s="14"/>
      <c r="M89" s="14"/>
      <c r="N89" s="14"/>
      <c r="O89" s="19"/>
      <c r="P89" s="15"/>
      <c r="Q89" s="14"/>
      <c r="R89" s="14"/>
      <c r="S89" s="14"/>
      <c r="T89" s="19"/>
      <c r="U89" s="14"/>
      <c r="V89" s="14"/>
      <c r="W89" s="14"/>
      <c r="X89" s="19"/>
      <c r="Z89" s="2"/>
      <c r="AA89" s="19"/>
      <c r="AB89" s="19"/>
      <c r="AC89" s="19"/>
    </row>
    <row r="90" spans="1:29">
      <c r="A90" s="5" t="s">
        <v>151</v>
      </c>
      <c r="C90" s="20"/>
      <c r="D90" s="18"/>
      <c r="E90" s="20"/>
      <c r="F90" s="14"/>
      <c r="G90" s="19"/>
      <c r="H90" s="14"/>
      <c r="I90" s="14"/>
      <c r="J90" s="14"/>
      <c r="K90" s="14"/>
      <c r="L90" s="14"/>
      <c r="M90" s="14"/>
      <c r="N90" s="14"/>
      <c r="O90" s="19"/>
      <c r="P90" s="15"/>
      <c r="Q90" s="14"/>
      <c r="R90" s="14"/>
      <c r="S90" s="14"/>
      <c r="T90" s="19"/>
      <c r="U90" s="14"/>
      <c r="V90" s="14"/>
      <c r="W90" s="14"/>
      <c r="X90" s="19"/>
      <c r="Z90" s="2"/>
      <c r="AA90" s="19"/>
      <c r="AB90" s="19"/>
      <c r="AC90" s="19"/>
    </row>
    <row r="91" spans="1:29">
      <c r="B91" s="1" t="s">
        <v>152</v>
      </c>
      <c r="C91" s="20"/>
      <c r="D91" s="18">
        <v>120</v>
      </c>
      <c r="E91" s="20"/>
      <c r="F91" s="14"/>
      <c r="G91" s="19"/>
      <c r="H91" s="14"/>
      <c r="I91" s="14"/>
      <c r="J91" s="14"/>
      <c r="K91" s="14"/>
      <c r="L91" s="14"/>
      <c r="M91" s="14"/>
      <c r="N91" s="14"/>
      <c r="O91" s="19"/>
      <c r="P91" s="15"/>
      <c r="Q91" s="14"/>
      <c r="R91" s="14"/>
      <c r="S91" s="14"/>
      <c r="T91" s="19"/>
      <c r="U91" s="14">
        <v>120</v>
      </c>
      <c r="V91" s="14"/>
      <c r="W91" s="14"/>
      <c r="X91" s="14"/>
      <c r="Y91" s="7">
        <f t="shared" si="6"/>
        <v>120</v>
      </c>
      <c r="Z91" s="2"/>
      <c r="AA91" s="19"/>
      <c r="AB91" s="19"/>
      <c r="AC91" s="19"/>
    </row>
    <row r="92" spans="1:29">
      <c r="B92" s="1" t="s">
        <v>153</v>
      </c>
      <c r="C92" s="20"/>
      <c r="D92" s="18">
        <v>-5151</v>
      </c>
      <c r="E92" s="20"/>
      <c r="F92" s="14"/>
      <c r="G92" s="19"/>
      <c r="H92" s="14"/>
      <c r="I92" s="14"/>
      <c r="J92" s="14"/>
      <c r="K92" s="14"/>
      <c r="L92" s="14"/>
      <c r="M92" s="14"/>
      <c r="N92" s="14"/>
      <c r="O92" s="19"/>
      <c r="P92" s="15"/>
      <c r="Q92" s="14"/>
      <c r="R92" s="14"/>
      <c r="S92" s="14"/>
      <c r="T92" s="19"/>
      <c r="U92" s="14"/>
      <c r="V92" s="14">
        <v>-5008</v>
      </c>
      <c r="W92" s="14">
        <v>-143</v>
      </c>
      <c r="X92" s="19"/>
      <c r="Y92" s="7">
        <f t="shared" si="6"/>
        <v>-5151</v>
      </c>
      <c r="Z92" s="2"/>
      <c r="AA92" s="19"/>
      <c r="AB92" s="19"/>
      <c r="AC92" s="19"/>
    </row>
    <row r="93" spans="1:29">
      <c r="B93" s="1" t="s">
        <v>154</v>
      </c>
      <c r="C93" s="25"/>
      <c r="D93" s="18">
        <v>-0.49</v>
      </c>
      <c r="E93" s="20"/>
      <c r="F93" s="14"/>
      <c r="G93" s="19"/>
      <c r="H93" s="14"/>
      <c r="I93" s="14"/>
      <c r="J93" s="14"/>
      <c r="K93" s="14"/>
      <c r="L93" s="14"/>
      <c r="M93" s="14"/>
      <c r="N93" s="14"/>
      <c r="O93" s="19"/>
      <c r="P93" s="15"/>
      <c r="Q93" s="14"/>
      <c r="R93" s="14"/>
      <c r="S93" s="14"/>
      <c r="T93" s="19"/>
      <c r="U93" s="14"/>
      <c r="V93" s="14"/>
      <c r="W93" s="14"/>
      <c r="X93" s="19">
        <v>-0.49</v>
      </c>
      <c r="Y93" s="7">
        <f t="shared" si="6"/>
        <v>-0.49</v>
      </c>
      <c r="Z93" s="2"/>
      <c r="AA93" s="19"/>
      <c r="AB93" s="19"/>
      <c r="AC93" s="19"/>
    </row>
    <row r="94" spans="1:29">
      <c r="C94" s="20"/>
      <c r="D94" s="18"/>
      <c r="E94" s="20"/>
      <c r="F94" s="14"/>
      <c r="G94" s="19"/>
      <c r="H94" s="14"/>
      <c r="I94" s="14"/>
      <c r="J94" s="14"/>
      <c r="K94" s="14"/>
      <c r="L94" s="14"/>
      <c r="M94" s="14"/>
      <c r="N94" s="14"/>
      <c r="O94" s="19"/>
      <c r="P94" s="15"/>
      <c r="Q94" s="14"/>
      <c r="R94" s="14"/>
      <c r="S94" s="14"/>
      <c r="T94" s="19"/>
      <c r="U94" s="14"/>
      <c r="V94" s="14"/>
      <c r="W94" s="14"/>
      <c r="X94" s="19"/>
      <c r="Y94" s="24"/>
      <c r="Z94" s="19"/>
      <c r="AA94" s="19"/>
      <c r="AB94" s="19"/>
      <c r="AC94" s="19"/>
    </row>
    <row r="95" spans="1:29">
      <c r="A95" s="5" t="s">
        <v>155</v>
      </c>
      <c r="C95" s="20"/>
      <c r="D95" s="18"/>
      <c r="E95" s="20"/>
      <c r="F95" s="14"/>
      <c r="G95" s="19"/>
      <c r="H95" s="14"/>
      <c r="I95" s="14"/>
      <c r="J95" s="18"/>
      <c r="K95" s="14"/>
      <c r="L95" s="14"/>
      <c r="M95" s="14"/>
      <c r="N95" s="14"/>
      <c r="O95" s="19"/>
      <c r="P95" s="15"/>
      <c r="Q95" s="18"/>
      <c r="R95" s="18"/>
      <c r="S95" s="18"/>
      <c r="T95" s="19"/>
      <c r="U95" s="18"/>
      <c r="V95" s="18"/>
      <c r="W95" s="18"/>
      <c r="X95" s="18"/>
      <c r="Y95" s="18"/>
      <c r="Z95" s="19"/>
      <c r="AA95" s="19"/>
      <c r="AB95" s="19"/>
      <c r="AC95" s="19"/>
    </row>
    <row r="96" spans="1:29">
      <c r="B96" s="26" t="s">
        <v>156</v>
      </c>
      <c r="C96" s="20"/>
      <c r="D96" s="18">
        <v>-1200</v>
      </c>
      <c r="E96" s="20"/>
      <c r="F96" s="14"/>
      <c r="G96" s="19"/>
      <c r="H96" s="14"/>
      <c r="I96" s="14"/>
      <c r="J96" s="14"/>
      <c r="K96" s="14">
        <v>-1200</v>
      </c>
      <c r="L96" s="14"/>
      <c r="M96" s="14"/>
      <c r="N96" s="14"/>
      <c r="O96" s="19"/>
      <c r="P96" s="15"/>
      <c r="Q96" s="14"/>
      <c r="R96" s="14"/>
      <c r="S96" s="14"/>
      <c r="T96" s="19"/>
      <c r="U96" s="14"/>
      <c r="V96" s="14"/>
      <c r="W96" s="14"/>
      <c r="X96" s="19"/>
      <c r="Y96" s="24"/>
      <c r="Z96" s="19"/>
      <c r="AA96" s="19"/>
      <c r="AB96" s="19"/>
      <c r="AC96" s="19"/>
    </row>
    <row r="97" spans="2:26">
      <c r="B97" s="26" t="s">
        <v>157</v>
      </c>
      <c r="D97" s="2">
        <v>331.89</v>
      </c>
      <c r="N97" s="6">
        <v>331.89</v>
      </c>
    </row>
    <row r="98" spans="2:26">
      <c r="B98" s="26" t="s">
        <v>158</v>
      </c>
      <c r="D98" s="2">
        <v>-194.15</v>
      </c>
      <c r="P98">
        <v>-194.15</v>
      </c>
      <c r="Q98" s="7"/>
      <c r="R98" s="7"/>
      <c r="S98" s="7"/>
    </row>
    <row r="99" spans="2:26">
      <c r="B99" s="26" t="s">
        <v>159</v>
      </c>
      <c r="D99" s="2">
        <v>-341.61</v>
      </c>
      <c r="O99">
        <v>-341.61</v>
      </c>
      <c r="P99"/>
      <c r="Q99" s="7"/>
      <c r="R99" s="7"/>
      <c r="S99" s="7"/>
    </row>
    <row r="101" spans="2:26">
      <c r="C101" s="1" t="s">
        <v>127</v>
      </c>
      <c r="D101" s="2">
        <f>SUM(D84:D99)</f>
        <v>117912.7</v>
      </c>
      <c r="F101" s="2">
        <f>SUM(F84:F99)</f>
        <v>51692.78</v>
      </c>
      <c r="G101" s="2">
        <f t="shared" ref="G101:Z101" si="8">SUM(G84:G99)</f>
        <v>17353.930000000008</v>
      </c>
      <c r="H101" s="2">
        <f t="shared" si="8"/>
        <v>23578.71</v>
      </c>
      <c r="I101" s="2">
        <f t="shared" si="8"/>
        <v>15125.76</v>
      </c>
      <c r="J101" s="2">
        <f t="shared" si="8"/>
        <v>430.34</v>
      </c>
      <c r="K101" s="2">
        <f t="shared" si="8"/>
        <v>5681.2099999999991</v>
      </c>
      <c r="L101" s="2">
        <f t="shared" si="8"/>
        <v>1859.94</v>
      </c>
      <c r="M101" s="2">
        <f t="shared" si="8"/>
        <v>24.5</v>
      </c>
      <c r="N101" s="2">
        <f t="shared" si="8"/>
        <v>331.89</v>
      </c>
      <c r="O101" s="2">
        <f t="shared" si="8"/>
        <v>1467.5900000000001</v>
      </c>
      <c r="P101" s="2">
        <f t="shared" si="8"/>
        <v>296.22000000000003</v>
      </c>
      <c r="Q101" s="2">
        <f t="shared" si="8"/>
        <v>69.83</v>
      </c>
      <c r="R101" s="2">
        <f t="shared" si="8"/>
        <v>0</v>
      </c>
      <c r="S101" s="2">
        <f t="shared" si="8"/>
        <v>0</v>
      </c>
      <c r="T101" s="2">
        <f t="shared" si="8"/>
        <v>0</v>
      </c>
      <c r="U101" s="2">
        <f t="shared" si="8"/>
        <v>0</v>
      </c>
      <c r="V101" s="2">
        <f t="shared" si="8"/>
        <v>0</v>
      </c>
      <c r="W101" s="2">
        <f t="shared" si="8"/>
        <v>0</v>
      </c>
      <c r="X101" s="2">
        <f t="shared" si="8"/>
        <v>0</v>
      </c>
      <c r="Y101" s="2">
        <f t="shared" si="8"/>
        <v>79337.499999999985</v>
      </c>
      <c r="Z101" s="2">
        <f t="shared" si="8"/>
        <v>0</v>
      </c>
    </row>
    <row r="102" spans="2:26">
      <c r="E102" s="27">
        <f>SUM(F101:X101)</f>
        <v>117912.70000000001</v>
      </c>
    </row>
    <row r="104" spans="2:26">
      <c r="D104" s="2">
        <f>SUM(D101:D102)</f>
        <v>117912.7</v>
      </c>
      <c r="E104" s="27">
        <f>SUM(F104:X104)</f>
        <v>117912.70000000001</v>
      </c>
      <c r="F104" s="2">
        <f>SUM(F101:F102)</f>
        <v>51692.78</v>
      </c>
      <c r="G104" s="2">
        <f>SUM(G101:G102)</f>
        <v>17353.930000000008</v>
      </c>
      <c r="H104" s="2">
        <f>SUM(H101:H102)</f>
        <v>23578.71</v>
      </c>
      <c r="I104" s="2">
        <f>SUM(I101:I102)</f>
        <v>15125.76</v>
      </c>
      <c r="J104" s="2">
        <f>SUM(J101:J102)</f>
        <v>430.34</v>
      </c>
      <c r="K104" s="2">
        <f>SUM(K101:K102)</f>
        <v>5681.2099999999991</v>
      </c>
      <c r="L104" s="2">
        <f>SUM(L101:L102)</f>
        <v>1859.94</v>
      </c>
      <c r="M104" s="2">
        <f>SUM(M101:M102)</f>
        <v>24.5</v>
      </c>
      <c r="N104" s="2">
        <f>SUM(N101:N102)</f>
        <v>331.89</v>
      </c>
      <c r="O104" s="2">
        <f>SUM(O101:O102)</f>
        <v>1467.5900000000001</v>
      </c>
      <c r="P104" s="2">
        <f>SUM(P101:P102)</f>
        <v>296.22000000000003</v>
      </c>
      <c r="Q104" s="2">
        <f>SUM(Q101:Q102)</f>
        <v>69.83</v>
      </c>
      <c r="R104" s="2">
        <f>SUM(R101:R102)</f>
        <v>0</v>
      </c>
      <c r="S104" s="2">
        <f>SUM(S101:S102)</f>
        <v>0</v>
      </c>
      <c r="T104" s="2">
        <f>SUM(T101:T102)</f>
        <v>0</v>
      </c>
      <c r="U104" s="2">
        <f>SUM(U101:U102)</f>
        <v>0</v>
      </c>
      <c r="V104" s="2">
        <f>SUM(V101:V102)</f>
        <v>0</v>
      </c>
      <c r="W104" s="2">
        <f>SUM(W101:W102)</f>
        <v>0</v>
      </c>
      <c r="X104" s="2">
        <f>SUM(X101:X102)</f>
        <v>0</v>
      </c>
      <c r="Y104" s="2">
        <f>SUM(Y101:Y102)</f>
        <v>79337.499999999985</v>
      </c>
    </row>
    <row r="106" spans="2:26">
      <c r="N106" s="2"/>
    </row>
  </sheetData>
  <autoFilter ref="C2:C78"/>
  <mergeCells count="1">
    <mergeCell ref="M1:Q1"/>
  </mergeCells>
  <printOptions headings="1" gridLines="1"/>
  <pageMargins left="0.7" right="0.7" top="0.75" bottom="0.75" header="0.3" footer="0.3"/>
  <pageSetup orientation="portrait" r:id="rId1"/>
  <headerFooter>
    <oddHeader>&amp;CPacific Southwestern Region Seminar 2021
Items Paid</oddHeader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105"/>
  <sheetViews>
    <sheetView tabSelected="1" workbookViewId="0">
      <pane xSplit="5" ySplit="2" topLeftCell="F78" activePane="bottomRight" state="frozen"/>
      <selection pane="topRight" activeCell="F1" sqref="F1"/>
      <selection pane="bottomLeft" activeCell="A3" sqref="A3"/>
      <selection pane="bottomRight" activeCell="A81" sqref="A81"/>
    </sheetView>
  </sheetViews>
  <sheetFormatPr defaultRowHeight="15"/>
  <cols>
    <col min="1" max="1" width="9.28515625" style="5" bestFit="1" customWidth="1"/>
    <col min="2" max="2" width="14" style="1" customWidth="1"/>
    <col min="3" max="3" width="26" style="1" customWidth="1"/>
    <col min="4" max="4" width="12.28515625" style="2" customWidth="1"/>
    <col min="5" max="5" width="36.140625" style="1" customWidth="1"/>
    <col min="6" max="6" width="12" style="6" customWidth="1"/>
    <col min="7" max="7" width="11" customWidth="1"/>
    <col min="8" max="8" width="11.42578125" style="6" customWidth="1"/>
    <col min="9" max="9" width="12.5703125" style="6" customWidth="1"/>
    <col min="10" max="10" width="11.28515625" style="6" customWidth="1"/>
    <col min="11" max="12" width="11.42578125" style="6" customWidth="1"/>
    <col min="13" max="13" width="15.140625" style="6" customWidth="1"/>
    <col min="14" max="14" width="10" style="6" customWidth="1"/>
    <col min="16" max="16" width="12.42578125" style="23" customWidth="1"/>
    <col min="17" max="17" width="10.85546875" style="6" bestFit="1" customWidth="1"/>
    <col min="18" max="19" width="10.85546875" style="6" customWidth="1"/>
    <col min="20" max="20" width="14.140625" customWidth="1"/>
    <col min="21" max="22" width="13.28515625" style="6" customWidth="1"/>
    <col min="23" max="23" width="13.5703125" style="6" customWidth="1"/>
    <col min="25" max="25" width="14.28515625" style="7" customWidth="1"/>
    <col min="26" max="26" width="10.5703125" customWidth="1"/>
  </cols>
  <sheetData>
    <row r="1" spans="1:29">
      <c r="M1" s="29" t="s">
        <v>135</v>
      </c>
      <c r="N1" s="29"/>
      <c r="O1" s="29"/>
      <c r="P1" s="29"/>
      <c r="Q1" s="29"/>
      <c r="R1" s="28"/>
      <c r="S1" s="28"/>
    </row>
    <row r="2" spans="1:29" ht="45" customHeight="1">
      <c r="A2" s="9" t="s">
        <v>0</v>
      </c>
      <c r="B2" s="10" t="s">
        <v>9</v>
      </c>
      <c r="C2" s="10" t="s">
        <v>1</v>
      </c>
      <c r="D2" s="11" t="s">
        <v>2</v>
      </c>
      <c r="E2" s="10" t="s">
        <v>3</v>
      </c>
      <c r="F2" s="12" t="s">
        <v>129</v>
      </c>
      <c r="G2" s="12" t="s">
        <v>149</v>
      </c>
      <c r="H2" s="12" t="s">
        <v>130</v>
      </c>
      <c r="I2" s="12" t="s">
        <v>133</v>
      </c>
      <c r="J2" s="12" t="s">
        <v>131</v>
      </c>
      <c r="K2" s="12" t="s">
        <v>132</v>
      </c>
      <c r="L2" s="12" t="s">
        <v>134</v>
      </c>
      <c r="M2" s="12" t="s">
        <v>136</v>
      </c>
      <c r="N2" s="12" t="s">
        <v>137</v>
      </c>
      <c r="O2" s="12" t="s">
        <v>138</v>
      </c>
      <c r="P2" s="22" t="s">
        <v>5</v>
      </c>
      <c r="Q2" s="12" t="s">
        <v>150</v>
      </c>
      <c r="R2" s="12" t="s">
        <v>160</v>
      </c>
      <c r="S2" s="12" t="s">
        <v>167</v>
      </c>
      <c r="T2" s="12" t="s">
        <v>145</v>
      </c>
      <c r="U2" s="12" t="s">
        <v>8</v>
      </c>
      <c r="V2" s="12" t="s">
        <v>139</v>
      </c>
      <c r="W2" s="12" t="s">
        <v>140</v>
      </c>
      <c r="X2" s="13" t="s">
        <v>12</v>
      </c>
      <c r="Y2" s="8" t="s">
        <v>127</v>
      </c>
      <c r="Z2" s="8" t="s">
        <v>142</v>
      </c>
      <c r="AA2" s="8"/>
      <c r="AB2" s="8"/>
      <c r="AC2" s="8"/>
    </row>
    <row r="3" spans="1:29" ht="45" customHeight="1">
      <c r="A3" s="21" t="s">
        <v>143</v>
      </c>
      <c r="B3" s="10"/>
      <c r="C3" s="10"/>
      <c r="D3" s="11"/>
      <c r="E3" s="10"/>
      <c r="F3" s="12"/>
      <c r="G3" s="12"/>
      <c r="H3" s="12"/>
      <c r="I3" s="12"/>
      <c r="J3" s="12"/>
      <c r="K3" s="12"/>
      <c r="L3" s="12"/>
      <c r="M3" s="12"/>
      <c r="N3" s="12"/>
      <c r="O3" s="12"/>
      <c r="P3" s="22"/>
      <c r="Q3" s="12"/>
      <c r="R3" s="12"/>
      <c r="S3" s="12"/>
      <c r="U3" s="12"/>
      <c r="V3" s="12"/>
      <c r="W3" s="12"/>
      <c r="X3" s="13"/>
      <c r="Y3" s="8"/>
      <c r="Z3" s="8"/>
      <c r="AA3" s="8"/>
      <c r="AB3" s="8"/>
      <c r="AC3" s="8"/>
    </row>
    <row r="4" spans="1:29">
      <c r="A4" s="5">
        <v>43791</v>
      </c>
      <c r="B4" s="1" t="s">
        <v>13</v>
      </c>
      <c r="C4" s="1" t="s">
        <v>15</v>
      </c>
      <c r="D4" s="2">
        <v>348.16</v>
      </c>
      <c r="K4" s="6">
        <v>348.16</v>
      </c>
      <c r="Y4" s="7">
        <f>SUM(F4:X4)</f>
        <v>348.16</v>
      </c>
      <c r="Z4" s="2">
        <f t="shared" ref="Z4:Z35" si="0">D4-Y4</f>
        <v>0</v>
      </c>
    </row>
    <row r="5" spans="1:29">
      <c r="A5" s="5">
        <v>43927</v>
      </c>
      <c r="B5" s="1" t="s">
        <v>14</v>
      </c>
      <c r="C5" s="1" t="s">
        <v>15</v>
      </c>
      <c r="D5" s="2">
        <v>1049.97</v>
      </c>
      <c r="E5" s="1" t="s">
        <v>16</v>
      </c>
      <c r="K5" s="6">
        <v>1049.97</v>
      </c>
      <c r="Y5" s="7">
        <f t="shared" ref="Y5:Y68" si="1">SUM(F5:X5)</f>
        <v>1049.97</v>
      </c>
      <c r="Z5" s="2">
        <f t="shared" si="0"/>
        <v>0</v>
      </c>
    </row>
    <row r="6" spans="1:29">
      <c r="A6" s="5" t="s">
        <v>17</v>
      </c>
      <c r="C6" s="1" t="s">
        <v>18</v>
      </c>
      <c r="D6" s="2">
        <v>0.08</v>
      </c>
      <c r="E6" s="1" t="s">
        <v>19</v>
      </c>
      <c r="X6">
        <v>0.08</v>
      </c>
      <c r="Y6" s="7">
        <f t="shared" si="1"/>
        <v>0.08</v>
      </c>
      <c r="Z6" s="2">
        <f t="shared" si="0"/>
        <v>0</v>
      </c>
    </row>
    <row r="7" spans="1:29">
      <c r="A7" s="5">
        <v>43978</v>
      </c>
      <c r="B7" s="1" t="s">
        <v>20</v>
      </c>
      <c r="C7" s="1" t="s">
        <v>10</v>
      </c>
      <c r="D7" s="2">
        <v>24.5</v>
      </c>
      <c r="E7" s="1" t="s">
        <v>21</v>
      </c>
      <c r="M7" s="6">
        <v>24.5</v>
      </c>
      <c r="Y7" s="7">
        <f t="shared" si="1"/>
        <v>24.5</v>
      </c>
      <c r="Z7" s="2">
        <f t="shared" si="0"/>
        <v>0</v>
      </c>
    </row>
    <row r="8" spans="1:29">
      <c r="A8" s="5">
        <v>43984</v>
      </c>
      <c r="B8" s="1" t="s">
        <v>22</v>
      </c>
      <c r="C8" s="1" t="s">
        <v>23</v>
      </c>
      <c r="D8" s="2">
        <v>13058.23</v>
      </c>
      <c r="E8" s="1" t="s">
        <v>24</v>
      </c>
      <c r="G8">
        <v>13058.23</v>
      </c>
      <c r="Y8" s="7">
        <f t="shared" si="1"/>
        <v>13058.23</v>
      </c>
      <c r="Z8" s="2">
        <f t="shared" si="0"/>
        <v>0</v>
      </c>
    </row>
    <row r="9" spans="1:29">
      <c r="A9" s="5">
        <v>44034</v>
      </c>
      <c r="B9" s="1" t="s">
        <v>25</v>
      </c>
      <c r="C9" s="1" t="s">
        <v>6</v>
      </c>
      <c r="D9" s="2">
        <v>139.65</v>
      </c>
      <c r="E9" s="1" t="s">
        <v>26</v>
      </c>
      <c r="O9">
        <v>139.65</v>
      </c>
      <c r="Y9" s="7">
        <f t="shared" si="1"/>
        <v>139.65</v>
      </c>
      <c r="Z9" s="2">
        <f t="shared" si="0"/>
        <v>0</v>
      </c>
    </row>
    <row r="10" spans="1:29">
      <c r="A10" s="5">
        <v>44043</v>
      </c>
      <c r="B10" s="1" t="s">
        <v>25</v>
      </c>
      <c r="C10" s="1" t="s">
        <v>6</v>
      </c>
      <c r="D10" s="2">
        <v>258.58</v>
      </c>
      <c r="E10" s="1" t="s">
        <v>27</v>
      </c>
      <c r="O10">
        <v>258.58</v>
      </c>
      <c r="Y10" s="7">
        <f t="shared" si="1"/>
        <v>258.58</v>
      </c>
      <c r="Z10" s="2">
        <f t="shared" si="0"/>
        <v>0</v>
      </c>
    </row>
    <row r="11" spans="1:29">
      <c r="A11" s="5">
        <v>44029</v>
      </c>
      <c r="B11" s="1" t="s">
        <v>28</v>
      </c>
      <c r="C11" s="1" t="s">
        <v>6</v>
      </c>
      <c r="D11" s="2">
        <v>321.66000000000003</v>
      </c>
      <c r="E11" s="1" t="s">
        <v>29</v>
      </c>
      <c r="O11">
        <v>321.66000000000003</v>
      </c>
      <c r="Y11" s="7">
        <f t="shared" si="1"/>
        <v>321.66000000000003</v>
      </c>
      <c r="Z11" s="2">
        <f t="shared" si="0"/>
        <v>0</v>
      </c>
    </row>
    <row r="12" spans="1:29">
      <c r="A12" s="5">
        <v>44046</v>
      </c>
      <c r="B12" s="1" t="s">
        <v>25</v>
      </c>
      <c r="C12" s="1" t="s">
        <v>6</v>
      </c>
      <c r="D12" s="2">
        <v>136.86000000000001</v>
      </c>
      <c r="E12" s="1" t="s">
        <v>30</v>
      </c>
      <c r="O12">
        <v>136.86000000000001</v>
      </c>
      <c r="Y12" s="7">
        <f t="shared" si="1"/>
        <v>136.86000000000001</v>
      </c>
      <c r="Z12" s="2">
        <f t="shared" si="0"/>
        <v>0</v>
      </c>
    </row>
    <row r="13" spans="1:29">
      <c r="A13" s="5">
        <v>44055</v>
      </c>
      <c r="B13" s="1" t="s">
        <v>25</v>
      </c>
      <c r="C13" s="1" t="s">
        <v>6</v>
      </c>
      <c r="D13" s="2">
        <v>644.20000000000005</v>
      </c>
      <c r="E13" s="1" t="s">
        <v>31</v>
      </c>
      <c r="O13">
        <v>644.20000000000005</v>
      </c>
      <c r="Y13" s="7">
        <f t="shared" si="1"/>
        <v>644.20000000000005</v>
      </c>
      <c r="Z13" s="2">
        <f t="shared" si="0"/>
        <v>0</v>
      </c>
    </row>
    <row r="14" spans="1:29">
      <c r="A14" s="5">
        <v>44061</v>
      </c>
      <c r="B14" s="1" t="s">
        <v>25</v>
      </c>
      <c r="C14" s="1" t="s">
        <v>32</v>
      </c>
      <c r="D14" s="2">
        <v>0.41</v>
      </c>
      <c r="E14" s="1" t="s">
        <v>19</v>
      </c>
      <c r="X14">
        <v>0.41</v>
      </c>
      <c r="Y14" s="7">
        <f t="shared" si="1"/>
        <v>0.41</v>
      </c>
      <c r="Z14" s="2">
        <f t="shared" si="0"/>
        <v>0</v>
      </c>
    </row>
    <row r="15" spans="1:29">
      <c r="A15" s="5">
        <v>44067</v>
      </c>
      <c r="B15" s="1" t="s">
        <v>25</v>
      </c>
      <c r="C15" s="1" t="s">
        <v>6</v>
      </c>
      <c r="D15" s="2">
        <v>8.25</v>
      </c>
      <c r="E15" s="1" t="s">
        <v>33</v>
      </c>
      <c r="O15">
        <v>8.25</v>
      </c>
      <c r="Y15" s="7">
        <f t="shared" si="1"/>
        <v>8.25</v>
      </c>
      <c r="Z15" s="2">
        <f t="shared" si="0"/>
        <v>0</v>
      </c>
    </row>
    <row r="16" spans="1:29">
      <c r="A16" s="5">
        <v>44204</v>
      </c>
      <c r="B16" s="1" t="s">
        <v>34</v>
      </c>
      <c r="C16" s="1" t="s">
        <v>35</v>
      </c>
      <c r="D16" s="2">
        <v>700</v>
      </c>
      <c r="E16" s="1" t="s">
        <v>141</v>
      </c>
      <c r="V16" s="6">
        <v>700</v>
      </c>
      <c r="Y16" s="7">
        <f t="shared" si="1"/>
        <v>700</v>
      </c>
      <c r="Z16" s="2">
        <f t="shared" si="0"/>
        <v>0</v>
      </c>
    </row>
    <row r="17" spans="1:26">
      <c r="A17" s="5">
        <v>44204</v>
      </c>
      <c r="B17" s="1" t="s">
        <v>36</v>
      </c>
      <c r="C17" s="1" t="s">
        <v>35</v>
      </c>
      <c r="D17" s="2">
        <v>75</v>
      </c>
      <c r="E17" s="1" t="s">
        <v>37</v>
      </c>
      <c r="V17" s="6">
        <v>75</v>
      </c>
      <c r="Y17" s="7">
        <f t="shared" si="1"/>
        <v>75</v>
      </c>
      <c r="Z17" s="2">
        <f t="shared" si="0"/>
        <v>0</v>
      </c>
    </row>
    <row r="18" spans="1:26">
      <c r="A18" s="5">
        <v>44204</v>
      </c>
      <c r="B18" s="1" t="s">
        <v>38</v>
      </c>
      <c r="C18" s="1" t="s">
        <v>35</v>
      </c>
      <c r="D18" s="2">
        <v>267.5</v>
      </c>
      <c r="E18" s="1" t="s">
        <v>39</v>
      </c>
      <c r="V18" s="6">
        <v>267.5</v>
      </c>
      <c r="Y18" s="7">
        <f t="shared" si="1"/>
        <v>267.5</v>
      </c>
      <c r="Z18" s="2">
        <f t="shared" si="0"/>
        <v>0</v>
      </c>
    </row>
    <row r="19" spans="1:26">
      <c r="A19" s="5">
        <v>44204</v>
      </c>
      <c r="B19" s="1" t="s">
        <v>40</v>
      </c>
      <c r="C19" s="1" t="s">
        <v>35</v>
      </c>
      <c r="D19" s="2">
        <v>245</v>
      </c>
      <c r="E19" s="1" t="s">
        <v>41</v>
      </c>
      <c r="V19" s="6">
        <v>245</v>
      </c>
      <c r="Y19" s="7">
        <f t="shared" si="1"/>
        <v>245</v>
      </c>
      <c r="Z19" s="2">
        <f t="shared" si="0"/>
        <v>0</v>
      </c>
    </row>
    <row r="20" spans="1:26">
      <c r="A20" s="5">
        <v>44204</v>
      </c>
      <c r="B20" s="1" t="s">
        <v>42</v>
      </c>
      <c r="C20" s="1" t="s">
        <v>35</v>
      </c>
      <c r="D20" s="2">
        <v>335</v>
      </c>
      <c r="E20" s="1" t="s">
        <v>43</v>
      </c>
      <c r="V20" s="6">
        <v>335</v>
      </c>
      <c r="Y20" s="7">
        <f t="shared" si="1"/>
        <v>335</v>
      </c>
      <c r="Z20" s="2">
        <f t="shared" si="0"/>
        <v>0</v>
      </c>
    </row>
    <row r="21" spans="1:26">
      <c r="A21" s="5">
        <v>44204</v>
      </c>
      <c r="B21" s="1" t="s">
        <v>44</v>
      </c>
      <c r="C21" s="1" t="s">
        <v>35</v>
      </c>
      <c r="D21" s="2">
        <v>385</v>
      </c>
      <c r="E21" s="1" t="s">
        <v>45</v>
      </c>
      <c r="V21" s="6">
        <v>385</v>
      </c>
      <c r="Y21" s="7">
        <f t="shared" si="1"/>
        <v>385</v>
      </c>
      <c r="Z21" s="2">
        <f t="shared" si="0"/>
        <v>0</v>
      </c>
    </row>
    <row r="22" spans="1:26">
      <c r="A22" s="5">
        <v>44301</v>
      </c>
      <c r="B22" s="1" t="s">
        <v>46</v>
      </c>
      <c r="C22" s="1" t="s">
        <v>35</v>
      </c>
      <c r="D22" s="2">
        <v>267.5</v>
      </c>
      <c r="E22" s="1" t="s">
        <v>47</v>
      </c>
      <c r="V22" s="6">
        <v>267.5</v>
      </c>
      <c r="Y22" s="7">
        <f t="shared" si="1"/>
        <v>267.5</v>
      </c>
      <c r="Z22" s="2">
        <f t="shared" si="0"/>
        <v>0</v>
      </c>
    </row>
    <row r="23" spans="1:26">
      <c r="A23" s="5">
        <v>44301</v>
      </c>
      <c r="B23" s="1" t="s">
        <v>48</v>
      </c>
      <c r="C23" s="1" t="s">
        <v>35</v>
      </c>
      <c r="D23" s="2">
        <v>75</v>
      </c>
      <c r="E23" s="1" t="s">
        <v>49</v>
      </c>
      <c r="V23" s="6">
        <v>75</v>
      </c>
      <c r="Y23" s="7">
        <f t="shared" si="1"/>
        <v>75</v>
      </c>
      <c r="Z23" s="2">
        <f t="shared" si="0"/>
        <v>0</v>
      </c>
    </row>
    <row r="24" spans="1:26">
      <c r="A24" s="5">
        <v>44301</v>
      </c>
      <c r="B24" s="1" t="s">
        <v>50</v>
      </c>
      <c r="C24" s="1" t="s">
        <v>51</v>
      </c>
      <c r="Y24" s="7">
        <f t="shared" si="1"/>
        <v>0</v>
      </c>
      <c r="Z24" s="2">
        <f t="shared" si="0"/>
        <v>0</v>
      </c>
    </row>
    <row r="25" spans="1:26">
      <c r="A25" s="5">
        <v>44301</v>
      </c>
      <c r="B25" s="1" t="s">
        <v>52</v>
      </c>
      <c r="C25" s="1" t="s">
        <v>51</v>
      </c>
      <c r="Y25" s="7">
        <f t="shared" si="1"/>
        <v>0</v>
      </c>
      <c r="Z25" s="2">
        <f t="shared" si="0"/>
        <v>0</v>
      </c>
    </row>
    <row r="26" spans="1:26">
      <c r="A26" s="5">
        <v>44313</v>
      </c>
      <c r="B26" s="1" t="s">
        <v>53</v>
      </c>
      <c r="C26" s="1" t="s">
        <v>23</v>
      </c>
      <c r="D26" s="2">
        <v>17929.21</v>
      </c>
      <c r="E26" s="1" t="s">
        <v>24</v>
      </c>
      <c r="G26" s="2">
        <v>17929.21</v>
      </c>
      <c r="Y26" s="7">
        <f t="shared" si="1"/>
        <v>17929.21</v>
      </c>
      <c r="Z26" s="2">
        <f t="shared" si="0"/>
        <v>0</v>
      </c>
    </row>
    <row r="27" spans="1:26">
      <c r="A27" s="5">
        <v>44344</v>
      </c>
      <c r="B27" s="1" t="s">
        <v>54</v>
      </c>
      <c r="C27" s="1" t="s">
        <v>35</v>
      </c>
      <c r="D27" s="2">
        <v>233</v>
      </c>
      <c r="E27" s="1" t="s">
        <v>55</v>
      </c>
      <c r="V27" s="6">
        <v>233</v>
      </c>
      <c r="Y27" s="7">
        <f t="shared" si="1"/>
        <v>233</v>
      </c>
      <c r="Z27" s="2">
        <f t="shared" si="0"/>
        <v>0</v>
      </c>
    </row>
    <row r="28" spans="1:26">
      <c r="A28" s="5">
        <v>44401</v>
      </c>
      <c r="B28" s="1" t="s">
        <v>56</v>
      </c>
      <c r="C28" s="1" t="s">
        <v>35</v>
      </c>
      <c r="D28" s="2">
        <v>50</v>
      </c>
      <c r="E28" s="1" t="s">
        <v>57</v>
      </c>
      <c r="V28" s="6">
        <v>50</v>
      </c>
      <c r="Y28" s="7">
        <f t="shared" si="1"/>
        <v>50</v>
      </c>
      <c r="Z28" s="2">
        <f t="shared" si="0"/>
        <v>0</v>
      </c>
    </row>
    <row r="29" spans="1:26">
      <c r="A29" s="5" t="s">
        <v>58</v>
      </c>
      <c r="C29" s="1" t="s">
        <v>35</v>
      </c>
      <c r="D29" s="2">
        <v>155</v>
      </c>
      <c r="E29" s="1" t="s">
        <v>59</v>
      </c>
      <c r="V29" s="6">
        <v>155</v>
      </c>
      <c r="Y29" s="7">
        <f t="shared" si="1"/>
        <v>155</v>
      </c>
      <c r="Z29" s="2">
        <f t="shared" si="0"/>
        <v>0</v>
      </c>
    </row>
    <row r="30" spans="1:26">
      <c r="A30" s="5">
        <v>44398</v>
      </c>
      <c r="B30" s="1" t="s">
        <v>25</v>
      </c>
      <c r="C30" s="1" t="s">
        <v>15</v>
      </c>
      <c r="D30" s="2">
        <v>1427.42</v>
      </c>
      <c r="K30" s="6">
        <v>1427.42</v>
      </c>
      <c r="Y30" s="7">
        <f t="shared" si="1"/>
        <v>1427.42</v>
      </c>
      <c r="Z30" s="2">
        <f t="shared" si="0"/>
        <v>0</v>
      </c>
    </row>
    <row r="31" spans="1:26">
      <c r="A31" s="5">
        <v>44424</v>
      </c>
      <c r="B31" s="1" t="s">
        <v>60</v>
      </c>
      <c r="C31" s="1" t="s">
        <v>35</v>
      </c>
      <c r="D31" s="2">
        <v>310</v>
      </c>
      <c r="E31" s="1" t="s">
        <v>61</v>
      </c>
      <c r="V31" s="6">
        <v>310</v>
      </c>
      <c r="Y31" s="7">
        <f t="shared" si="1"/>
        <v>310</v>
      </c>
      <c r="Z31" s="2">
        <f t="shared" si="0"/>
        <v>0</v>
      </c>
    </row>
    <row r="32" spans="1:26">
      <c r="A32" s="5">
        <v>44424</v>
      </c>
      <c r="B32" s="1" t="s">
        <v>62</v>
      </c>
      <c r="C32" s="1" t="s">
        <v>35</v>
      </c>
      <c r="D32" s="2">
        <v>465</v>
      </c>
      <c r="E32" s="1" t="s">
        <v>63</v>
      </c>
      <c r="V32" s="6">
        <v>465</v>
      </c>
      <c r="Y32" s="7">
        <f t="shared" si="1"/>
        <v>465</v>
      </c>
      <c r="Z32" s="2">
        <f t="shared" si="0"/>
        <v>0</v>
      </c>
    </row>
    <row r="33" spans="1:26">
      <c r="A33" s="5">
        <v>44452</v>
      </c>
      <c r="B33" s="1" t="s">
        <v>25</v>
      </c>
      <c r="C33" s="1" t="s">
        <v>64</v>
      </c>
      <c r="D33" s="2">
        <v>40.04</v>
      </c>
      <c r="E33" s="1" t="s">
        <v>65</v>
      </c>
      <c r="I33" s="6">
        <v>40.04</v>
      </c>
      <c r="Y33" s="7">
        <f t="shared" si="1"/>
        <v>40.04</v>
      </c>
      <c r="Z33" s="2">
        <f t="shared" si="0"/>
        <v>0</v>
      </c>
    </row>
    <row r="34" spans="1:26">
      <c r="A34" s="5">
        <v>44452</v>
      </c>
      <c r="B34" s="1" t="s">
        <v>25</v>
      </c>
      <c r="C34" s="1" t="s">
        <v>11</v>
      </c>
      <c r="D34" s="2">
        <v>121.31</v>
      </c>
      <c r="E34" s="1" t="s">
        <v>66</v>
      </c>
      <c r="I34" s="6">
        <v>121.31</v>
      </c>
      <c r="Y34" s="7">
        <f t="shared" si="1"/>
        <v>121.31</v>
      </c>
      <c r="Z34" s="2">
        <f t="shared" si="0"/>
        <v>0</v>
      </c>
    </row>
    <row r="35" spans="1:26">
      <c r="A35" s="5">
        <v>44454</v>
      </c>
      <c r="B35" s="1" t="s">
        <v>25</v>
      </c>
      <c r="C35" s="1" t="s">
        <v>11</v>
      </c>
      <c r="D35" s="2">
        <v>86.71</v>
      </c>
      <c r="E35" s="1" t="s">
        <v>67</v>
      </c>
      <c r="I35" s="6">
        <v>86.71</v>
      </c>
      <c r="Y35" s="7">
        <f t="shared" si="1"/>
        <v>86.71</v>
      </c>
      <c r="Z35" s="2">
        <f t="shared" si="0"/>
        <v>0</v>
      </c>
    </row>
    <row r="36" spans="1:26">
      <c r="A36" s="5">
        <v>44454</v>
      </c>
      <c r="B36" s="1" t="s">
        <v>25</v>
      </c>
      <c r="C36" s="1" t="s">
        <v>11</v>
      </c>
      <c r="D36" s="2">
        <v>66.45</v>
      </c>
      <c r="E36" s="1" t="s">
        <v>68</v>
      </c>
      <c r="I36" s="6">
        <v>66.45</v>
      </c>
      <c r="Y36" s="7">
        <f t="shared" si="1"/>
        <v>66.45</v>
      </c>
      <c r="Z36" s="2">
        <f t="shared" ref="Z36:Z67" si="2">D36-Y36</f>
        <v>0</v>
      </c>
    </row>
    <row r="37" spans="1:26">
      <c r="A37" s="5">
        <v>44453</v>
      </c>
      <c r="B37" s="1" t="s">
        <v>69</v>
      </c>
      <c r="C37" s="1" t="s">
        <v>11</v>
      </c>
      <c r="D37" s="2">
        <v>-18.34</v>
      </c>
      <c r="E37" s="1" t="s">
        <v>70</v>
      </c>
      <c r="I37" s="6">
        <v>-18.34</v>
      </c>
      <c r="Y37" s="7">
        <f t="shared" si="1"/>
        <v>-18.34</v>
      </c>
      <c r="Z37" s="2">
        <f t="shared" si="2"/>
        <v>0</v>
      </c>
    </row>
    <row r="38" spans="1:26">
      <c r="A38" s="5">
        <v>44456</v>
      </c>
      <c r="B38" s="1" t="s">
        <v>25</v>
      </c>
      <c r="C38" s="1" t="s">
        <v>11</v>
      </c>
      <c r="D38" s="2">
        <v>95.03</v>
      </c>
      <c r="E38" s="1" t="s">
        <v>71</v>
      </c>
      <c r="I38" s="6">
        <v>95.03</v>
      </c>
      <c r="Y38" s="7">
        <f t="shared" si="1"/>
        <v>95.03</v>
      </c>
      <c r="Z38" s="2">
        <f t="shared" si="2"/>
        <v>0</v>
      </c>
    </row>
    <row r="39" spans="1:26">
      <c r="A39" s="5">
        <v>44458</v>
      </c>
      <c r="B39" s="1" t="s">
        <v>72</v>
      </c>
      <c r="C39" s="1" t="s">
        <v>35</v>
      </c>
      <c r="D39" s="2">
        <v>310</v>
      </c>
      <c r="E39" s="1" t="s">
        <v>73</v>
      </c>
      <c r="V39" s="6">
        <v>310</v>
      </c>
      <c r="Y39" s="7">
        <f t="shared" si="1"/>
        <v>310</v>
      </c>
      <c r="Z39" s="2">
        <f t="shared" si="2"/>
        <v>0</v>
      </c>
    </row>
    <row r="40" spans="1:26">
      <c r="A40" s="5">
        <v>44458</v>
      </c>
      <c r="B40" s="1" t="s">
        <v>74</v>
      </c>
      <c r="C40" s="1" t="s">
        <v>35</v>
      </c>
      <c r="D40" s="2">
        <v>220</v>
      </c>
      <c r="E40" s="1" t="s">
        <v>75</v>
      </c>
      <c r="V40" s="6">
        <v>220</v>
      </c>
      <c r="Y40" s="7">
        <f t="shared" si="1"/>
        <v>220</v>
      </c>
      <c r="Z40" s="2">
        <f t="shared" si="2"/>
        <v>0</v>
      </c>
    </row>
    <row r="41" spans="1:26">
      <c r="A41" s="5">
        <v>44093</v>
      </c>
      <c r="B41" s="1" t="s">
        <v>76</v>
      </c>
      <c r="C41" s="1" t="s">
        <v>77</v>
      </c>
      <c r="D41" s="2">
        <v>75</v>
      </c>
      <c r="E41" s="1" t="s">
        <v>45</v>
      </c>
      <c r="W41" s="6">
        <v>75</v>
      </c>
      <c r="Y41" s="7">
        <f t="shared" si="1"/>
        <v>75</v>
      </c>
      <c r="Z41" s="2">
        <f t="shared" si="2"/>
        <v>0</v>
      </c>
    </row>
    <row r="42" spans="1:26">
      <c r="A42" s="5">
        <v>44458</v>
      </c>
      <c r="B42" s="1" t="s">
        <v>78</v>
      </c>
      <c r="C42" s="1" t="s">
        <v>51</v>
      </c>
      <c r="Y42" s="7">
        <f t="shared" si="1"/>
        <v>0</v>
      </c>
      <c r="Z42" s="2">
        <f t="shared" si="2"/>
        <v>0</v>
      </c>
    </row>
    <row r="43" spans="1:26">
      <c r="A43" s="5">
        <v>44458</v>
      </c>
      <c r="B43" s="1" t="s">
        <v>79</v>
      </c>
      <c r="C43" s="1" t="s">
        <v>77</v>
      </c>
      <c r="D43" s="2">
        <v>68</v>
      </c>
      <c r="E43" s="1" t="s">
        <v>80</v>
      </c>
      <c r="W43" s="6">
        <v>68</v>
      </c>
      <c r="Y43" s="7">
        <f t="shared" si="1"/>
        <v>68</v>
      </c>
      <c r="Z43" s="2">
        <f t="shared" si="2"/>
        <v>0</v>
      </c>
    </row>
    <row r="44" spans="1:26">
      <c r="A44" s="5">
        <v>44458</v>
      </c>
      <c r="B44" s="1" t="s">
        <v>79</v>
      </c>
      <c r="C44" s="1" t="s">
        <v>35</v>
      </c>
      <c r="D44" s="2">
        <v>365</v>
      </c>
      <c r="E44" s="1" t="s">
        <v>80</v>
      </c>
      <c r="V44" s="6">
        <v>365</v>
      </c>
      <c r="Y44" s="7">
        <f t="shared" si="1"/>
        <v>365</v>
      </c>
      <c r="Z44" s="2">
        <f t="shared" si="2"/>
        <v>0</v>
      </c>
    </row>
    <row r="45" spans="1:26">
      <c r="A45" s="5">
        <v>44460</v>
      </c>
      <c r="B45" s="1" t="s">
        <v>25</v>
      </c>
      <c r="C45" s="1" t="s">
        <v>81</v>
      </c>
      <c r="D45" s="2">
        <v>378.4</v>
      </c>
      <c r="E45" s="1" t="s">
        <v>82</v>
      </c>
      <c r="L45" s="6">
        <v>378.4</v>
      </c>
      <c r="Y45" s="7">
        <f t="shared" si="1"/>
        <v>378.4</v>
      </c>
      <c r="Z45" s="2">
        <f t="shared" si="2"/>
        <v>0</v>
      </c>
    </row>
    <row r="46" spans="1:26">
      <c r="A46" s="5">
        <v>44458</v>
      </c>
      <c r="B46" s="1" t="s">
        <v>83</v>
      </c>
      <c r="C46" s="1" t="s">
        <v>23</v>
      </c>
      <c r="D46" s="2">
        <v>17929.21</v>
      </c>
      <c r="E46" s="1" t="s">
        <v>24</v>
      </c>
      <c r="G46" s="2">
        <v>17929.21</v>
      </c>
      <c r="Y46" s="7">
        <f t="shared" si="1"/>
        <v>17929.21</v>
      </c>
      <c r="Z46" s="2">
        <f t="shared" si="2"/>
        <v>0</v>
      </c>
    </row>
    <row r="47" spans="1:26">
      <c r="A47" s="5">
        <v>44484</v>
      </c>
      <c r="B47" s="1" t="s">
        <v>84</v>
      </c>
      <c r="C47" s="1" t="s">
        <v>35</v>
      </c>
      <c r="D47" s="2">
        <v>550</v>
      </c>
      <c r="E47" s="1" t="s">
        <v>85</v>
      </c>
      <c r="V47" s="6">
        <v>550</v>
      </c>
      <c r="Y47" s="7">
        <f t="shared" si="1"/>
        <v>550</v>
      </c>
      <c r="Z47" s="2">
        <f t="shared" si="2"/>
        <v>0</v>
      </c>
    </row>
    <row r="48" spans="1:26">
      <c r="A48" s="5">
        <v>44484</v>
      </c>
      <c r="B48" s="1" t="s">
        <v>86</v>
      </c>
      <c r="C48" s="1" t="s">
        <v>11</v>
      </c>
      <c r="D48" s="2">
        <v>104.13</v>
      </c>
      <c r="E48" s="1" t="s">
        <v>87</v>
      </c>
      <c r="I48" s="6">
        <v>104.13</v>
      </c>
      <c r="Y48" s="7">
        <f t="shared" si="1"/>
        <v>104.13</v>
      </c>
      <c r="Z48" s="2">
        <f t="shared" si="2"/>
        <v>0</v>
      </c>
    </row>
    <row r="49" spans="1:26">
      <c r="A49" s="5">
        <v>44484</v>
      </c>
      <c r="B49" s="1" t="s">
        <v>88</v>
      </c>
      <c r="C49" s="1" t="s">
        <v>6</v>
      </c>
      <c r="D49" s="2">
        <v>300</v>
      </c>
      <c r="E49" s="1" t="s">
        <v>89</v>
      </c>
      <c r="O49">
        <v>300</v>
      </c>
      <c r="Y49" s="7">
        <f t="shared" si="1"/>
        <v>300</v>
      </c>
      <c r="Z49" s="2">
        <f t="shared" si="2"/>
        <v>0</v>
      </c>
    </row>
    <row r="50" spans="1:26">
      <c r="A50" s="5">
        <v>44494</v>
      </c>
      <c r="B50" s="1" t="s">
        <v>90</v>
      </c>
      <c r="C50" s="1" t="s">
        <v>11</v>
      </c>
      <c r="D50" s="2">
        <v>398.71</v>
      </c>
      <c r="E50" s="1" t="s">
        <v>91</v>
      </c>
      <c r="I50" s="6">
        <v>398.71</v>
      </c>
      <c r="Y50" s="7">
        <f t="shared" si="1"/>
        <v>398.71</v>
      </c>
      <c r="Z50" s="2">
        <f t="shared" si="2"/>
        <v>0</v>
      </c>
    </row>
    <row r="51" spans="1:26">
      <c r="A51" s="5">
        <v>44496</v>
      </c>
      <c r="B51" s="1" t="s">
        <v>92</v>
      </c>
      <c r="C51" s="1" t="s">
        <v>6</v>
      </c>
      <c r="D51" s="2">
        <v>8.8000000000000007</v>
      </c>
      <c r="E51" s="1" t="s">
        <v>93</v>
      </c>
      <c r="Q51" s="6">
        <v>8.8000000000000007</v>
      </c>
      <c r="Y51" s="7">
        <f t="shared" si="1"/>
        <v>8.8000000000000007</v>
      </c>
      <c r="Z51" s="2">
        <f t="shared" si="2"/>
        <v>0</v>
      </c>
    </row>
    <row r="52" spans="1:26">
      <c r="A52" s="5">
        <v>44498</v>
      </c>
      <c r="B52" s="1" t="s">
        <v>94</v>
      </c>
      <c r="C52" s="1" t="s">
        <v>95</v>
      </c>
      <c r="D52" s="2">
        <v>1872.8</v>
      </c>
      <c r="E52" s="1" t="s">
        <v>96</v>
      </c>
      <c r="H52" s="6">
        <v>1872.8</v>
      </c>
      <c r="J52" s="17"/>
      <c r="Y52" s="7">
        <f t="shared" si="1"/>
        <v>1872.8</v>
      </c>
      <c r="Z52" s="2">
        <f t="shared" si="2"/>
        <v>0</v>
      </c>
    </row>
    <row r="53" spans="1:26">
      <c r="A53" s="5">
        <v>44498</v>
      </c>
      <c r="B53" s="1" t="s">
        <v>97</v>
      </c>
      <c r="C53" s="1" t="s">
        <v>6</v>
      </c>
      <c r="D53" s="2">
        <v>61.03</v>
      </c>
      <c r="E53" s="1" t="s">
        <v>93</v>
      </c>
      <c r="Q53" s="6">
        <v>61.03</v>
      </c>
      <c r="Y53" s="7">
        <f t="shared" si="1"/>
        <v>61.03</v>
      </c>
      <c r="Z53" s="2">
        <f t="shared" si="2"/>
        <v>0</v>
      </c>
    </row>
    <row r="54" spans="1:26">
      <c r="A54" s="5">
        <v>44500</v>
      </c>
      <c r="B54" s="1" t="s">
        <v>98</v>
      </c>
      <c r="C54" s="1" t="s">
        <v>95</v>
      </c>
      <c r="D54" s="2">
        <v>3019.8</v>
      </c>
      <c r="E54" s="1" t="s">
        <v>99</v>
      </c>
      <c r="H54" s="2">
        <f>3019.8-1050</f>
        <v>1969.8000000000002</v>
      </c>
      <c r="I54" s="6">
        <v>1050</v>
      </c>
      <c r="J54" s="17"/>
      <c r="Y54" s="7">
        <f t="shared" si="1"/>
        <v>3019.8</v>
      </c>
      <c r="Z54" s="2">
        <f t="shared" si="2"/>
        <v>0</v>
      </c>
    </row>
    <row r="55" spans="1:26">
      <c r="A55" s="5">
        <v>44500</v>
      </c>
      <c r="B55" s="1" t="s">
        <v>100</v>
      </c>
      <c r="C55" s="1" t="s">
        <v>95</v>
      </c>
      <c r="D55" s="2">
        <v>3235.4</v>
      </c>
      <c r="E55" s="1" t="s">
        <v>101</v>
      </c>
      <c r="H55" s="2">
        <f>3235.4+40-800</f>
        <v>2475.4</v>
      </c>
      <c r="I55" s="6">
        <v>800</v>
      </c>
      <c r="J55" s="17"/>
      <c r="U55" s="6">
        <v>-40</v>
      </c>
      <c r="Y55" s="7">
        <f t="shared" si="1"/>
        <v>3235.4</v>
      </c>
      <c r="Z55" s="2">
        <f t="shared" si="2"/>
        <v>0</v>
      </c>
    </row>
    <row r="56" spans="1:26">
      <c r="A56" s="5">
        <v>44500</v>
      </c>
      <c r="B56" s="1" t="s">
        <v>102</v>
      </c>
      <c r="C56" s="1" t="s">
        <v>95</v>
      </c>
      <c r="D56" s="2">
        <v>3890</v>
      </c>
      <c r="E56" s="1" t="s">
        <v>103</v>
      </c>
      <c r="H56" s="2">
        <f>3890-2170</f>
        <v>1720</v>
      </c>
      <c r="I56" s="6">
        <v>2170</v>
      </c>
      <c r="J56" s="17"/>
      <c r="Y56" s="7">
        <f t="shared" si="1"/>
        <v>3890</v>
      </c>
      <c r="Z56" s="2">
        <f t="shared" si="2"/>
        <v>0</v>
      </c>
    </row>
    <row r="57" spans="1:26">
      <c r="A57" s="5">
        <v>44500</v>
      </c>
      <c r="B57" s="1" t="s">
        <v>104</v>
      </c>
      <c r="C57" s="1" t="s">
        <v>95</v>
      </c>
      <c r="D57" s="2">
        <v>4355</v>
      </c>
      <c r="E57" s="1" t="s">
        <v>105</v>
      </c>
      <c r="H57" s="2">
        <f>4355-2505</f>
        <v>1850</v>
      </c>
      <c r="I57" s="6">
        <v>2505</v>
      </c>
      <c r="J57" s="17"/>
      <c r="Y57" s="7">
        <f t="shared" si="1"/>
        <v>4355</v>
      </c>
      <c r="Z57" s="2">
        <f t="shared" si="2"/>
        <v>0</v>
      </c>
    </row>
    <row r="58" spans="1:26">
      <c r="A58" s="5">
        <v>44501</v>
      </c>
      <c r="B58" s="1" t="s">
        <v>106</v>
      </c>
      <c r="C58" s="1" t="s">
        <v>95</v>
      </c>
      <c r="D58" s="2">
        <v>1175</v>
      </c>
      <c r="E58" s="1" t="s">
        <v>107</v>
      </c>
      <c r="H58" s="2">
        <f>1175-375</f>
        <v>800</v>
      </c>
      <c r="I58" s="6">
        <v>375</v>
      </c>
      <c r="Y58" s="7">
        <f t="shared" si="1"/>
        <v>1175</v>
      </c>
      <c r="Z58" s="2">
        <f t="shared" si="2"/>
        <v>0</v>
      </c>
    </row>
    <row r="59" spans="1:26">
      <c r="A59" s="5">
        <v>44512</v>
      </c>
      <c r="B59" s="1" t="s">
        <v>108</v>
      </c>
      <c r="C59" s="1" t="s">
        <v>95</v>
      </c>
      <c r="D59" s="2">
        <v>1441.21</v>
      </c>
      <c r="E59" s="1" t="s">
        <v>107</v>
      </c>
      <c r="H59" s="2">
        <f>1441.21-665</f>
        <v>776.21</v>
      </c>
      <c r="I59" s="6">
        <v>665</v>
      </c>
      <c r="J59" s="17"/>
      <c r="Y59" s="7">
        <f t="shared" si="1"/>
        <v>1441.21</v>
      </c>
      <c r="Z59" s="2">
        <f t="shared" si="2"/>
        <v>0</v>
      </c>
    </row>
    <row r="60" spans="1:26">
      <c r="A60" s="5">
        <v>44501</v>
      </c>
      <c r="B60" s="1" t="s">
        <v>109</v>
      </c>
      <c r="C60" s="1" t="s">
        <v>95</v>
      </c>
      <c r="D60" s="2">
        <v>2285</v>
      </c>
      <c r="E60" s="1" t="s">
        <v>110</v>
      </c>
      <c r="H60" s="2">
        <f>2285-550+40</f>
        <v>1775</v>
      </c>
      <c r="I60" s="6">
        <v>550</v>
      </c>
      <c r="J60" s="17"/>
      <c r="U60" s="6">
        <v>-40</v>
      </c>
      <c r="Y60" s="7">
        <f t="shared" si="1"/>
        <v>2285</v>
      </c>
      <c r="Z60" s="2">
        <f t="shared" si="2"/>
        <v>0</v>
      </c>
    </row>
    <row r="61" spans="1:26">
      <c r="A61" s="5">
        <v>44470</v>
      </c>
      <c r="B61" s="1" t="s">
        <v>25</v>
      </c>
      <c r="C61" s="1" t="s">
        <v>11</v>
      </c>
      <c r="D61" s="2">
        <v>16.940000000000001</v>
      </c>
      <c r="E61" s="1" t="s">
        <v>30</v>
      </c>
      <c r="I61" s="6">
        <v>16.940000000000001</v>
      </c>
      <c r="Y61" s="7">
        <f t="shared" si="1"/>
        <v>16.940000000000001</v>
      </c>
      <c r="Z61" s="2">
        <f t="shared" si="2"/>
        <v>0</v>
      </c>
    </row>
    <row r="62" spans="1:26">
      <c r="A62" s="5">
        <v>44475</v>
      </c>
      <c r="B62" s="1" t="s">
        <v>25</v>
      </c>
      <c r="C62" s="1" t="s">
        <v>11</v>
      </c>
      <c r="D62" s="2">
        <v>43.14</v>
      </c>
      <c r="E62" s="1" t="s">
        <v>71</v>
      </c>
      <c r="I62" s="6">
        <v>43.14</v>
      </c>
      <c r="Y62" s="7">
        <f t="shared" si="1"/>
        <v>43.14</v>
      </c>
      <c r="Z62" s="2">
        <f t="shared" si="2"/>
        <v>0</v>
      </c>
    </row>
    <row r="63" spans="1:26">
      <c r="A63" s="5">
        <v>44482</v>
      </c>
      <c r="B63" s="1" t="s">
        <v>25</v>
      </c>
      <c r="C63" s="1" t="s">
        <v>5</v>
      </c>
      <c r="D63" s="2">
        <v>348.49</v>
      </c>
      <c r="E63" s="1" t="s">
        <v>111</v>
      </c>
      <c r="P63" s="23">
        <v>348.49</v>
      </c>
      <c r="Y63" s="7">
        <f t="shared" si="1"/>
        <v>348.49</v>
      </c>
      <c r="Z63" s="2">
        <f t="shared" si="2"/>
        <v>0</v>
      </c>
    </row>
    <row r="64" spans="1:26">
      <c r="A64" s="5">
        <v>44483</v>
      </c>
      <c r="B64" s="1" t="s">
        <v>25</v>
      </c>
      <c r="C64" s="1" t="s">
        <v>5</v>
      </c>
      <c r="D64" s="2">
        <v>1481.54</v>
      </c>
      <c r="E64" s="1" t="s">
        <v>112</v>
      </c>
      <c r="L64" s="6">
        <v>1481.54</v>
      </c>
      <c r="Y64" s="7">
        <f t="shared" si="1"/>
        <v>1481.54</v>
      </c>
      <c r="Z64" s="2">
        <f t="shared" si="2"/>
        <v>0</v>
      </c>
    </row>
    <row r="65" spans="1:26">
      <c r="A65" s="5">
        <v>44494</v>
      </c>
      <c r="B65" s="1" t="s">
        <v>25</v>
      </c>
      <c r="C65" s="1" t="s">
        <v>5</v>
      </c>
      <c r="D65" s="2">
        <v>48.74</v>
      </c>
      <c r="E65" s="1" t="s">
        <v>113</v>
      </c>
      <c r="P65" s="23">
        <v>48.74</v>
      </c>
      <c r="Y65" s="7">
        <f t="shared" si="1"/>
        <v>48.74</v>
      </c>
      <c r="Z65" s="2">
        <f t="shared" si="2"/>
        <v>0</v>
      </c>
    </row>
    <row r="66" spans="1:26">
      <c r="A66" s="5">
        <v>44494</v>
      </c>
      <c r="B66" s="1" t="s">
        <v>25</v>
      </c>
      <c r="C66" s="1" t="s">
        <v>15</v>
      </c>
      <c r="D66" s="2">
        <v>66.39</v>
      </c>
      <c r="E66" s="1" t="s">
        <v>114</v>
      </c>
      <c r="K66" s="6">
        <v>66.39</v>
      </c>
      <c r="Y66" s="7">
        <f t="shared" si="1"/>
        <v>66.39</v>
      </c>
      <c r="Z66" s="2">
        <f t="shared" si="2"/>
        <v>0</v>
      </c>
    </row>
    <row r="67" spans="1:26">
      <c r="A67" s="5">
        <v>44494</v>
      </c>
      <c r="B67" s="1" t="s">
        <v>25</v>
      </c>
      <c r="C67" s="1" t="s">
        <v>5</v>
      </c>
      <c r="D67" s="2">
        <v>93.14</v>
      </c>
      <c r="E67" s="1" t="s">
        <v>115</v>
      </c>
      <c r="P67" s="23">
        <v>93.14</v>
      </c>
      <c r="Y67" s="7">
        <f t="shared" si="1"/>
        <v>93.14</v>
      </c>
      <c r="Z67" s="2">
        <f t="shared" si="2"/>
        <v>0</v>
      </c>
    </row>
    <row r="68" spans="1:26">
      <c r="A68" s="5">
        <v>44495</v>
      </c>
      <c r="B68" s="1" t="s">
        <v>25</v>
      </c>
      <c r="C68" s="1" t="s">
        <v>5</v>
      </c>
      <c r="D68" s="2">
        <v>168.93</v>
      </c>
      <c r="E68" s="1" t="s">
        <v>116</v>
      </c>
      <c r="K68" s="6">
        <v>168.93</v>
      </c>
      <c r="Y68" s="7">
        <f t="shared" si="1"/>
        <v>168.93</v>
      </c>
      <c r="Z68" s="2">
        <f t="shared" ref="Z68:Z74" si="3">D68-Y68</f>
        <v>0</v>
      </c>
    </row>
    <row r="69" spans="1:26">
      <c r="A69" s="5">
        <v>44496</v>
      </c>
      <c r="B69" s="1" t="s">
        <v>25</v>
      </c>
      <c r="C69" s="1" t="s">
        <v>15</v>
      </c>
      <c r="D69" s="2">
        <v>30.83</v>
      </c>
      <c r="E69" s="1" t="s">
        <v>117</v>
      </c>
      <c r="K69" s="6">
        <v>30.83</v>
      </c>
      <c r="Y69" s="7">
        <f t="shared" ref="Y69:Y74" si="4">SUM(F69:X69)</f>
        <v>30.83</v>
      </c>
      <c r="Z69" s="2">
        <f t="shared" si="3"/>
        <v>0</v>
      </c>
    </row>
    <row r="70" spans="1:26">
      <c r="A70" s="5">
        <v>44498</v>
      </c>
      <c r="B70" s="1" t="s">
        <v>25</v>
      </c>
      <c r="C70" s="1" t="s">
        <v>118</v>
      </c>
      <c r="D70" s="2">
        <v>430.34</v>
      </c>
      <c r="E70" s="1" t="s">
        <v>119</v>
      </c>
      <c r="J70" s="6">
        <v>430.34</v>
      </c>
      <c r="Y70" s="7">
        <f t="shared" si="4"/>
        <v>430.34</v>
      </c>
      <c r="Z70" s="2">
        <f t="shared" si="3"/>
        <v>0</v>
      </c>
    </row>
    <row r="71" spans="1:26">
      <c r="A71" s="5">
        <v>44502</v>
      </c>
      <c r="B71" s="1" t="s">
        <v>25</v>
      </c>
      <c r="C71" s="1" t="s">
        <v>15</v>
      </c>
      <c r="D71" s="2">
        <v>40</v>
      </c>
      <c r="E71" s="1" t="s">
        <v>120</v>
      </c>
      <c r="K71" s="6">
        <v>40</v>
      </c>
      <c r="Y71" s="7">
        <f t="shared" si="4"/>
        <v>40</v>
      </c>
      <c r="Z71" s="2">
        <f t="shared" si="3"/>
        <v>0</v>
      </c>
    </row>
    <row r="72" spans="1:26">
      <c r="A72" s="5">
        <v>44502</v>
      </c>
      <c r="B72" s="1" t="s">
        <v>25</v>
      </c>
      <c r="C72" s="1" t="s">
        <v>11</v>
      </c>
      <c r="D72" s="2">
        <v>125.5</v>
      </c>
      <c r="E72" s="1" t="s">
        <v>121</v>
      </c>
      <c r="I72" s="6">
        <v>125.5</v>
      </c>
      <c r="Y72" s="7">
        <f t="shared" si="4"/>
        <v>125.5</v>
      </c>
      <c r="Z72" s="2">
        <f t="shared" si="3"/>
        <v>0</v>
      </c>
    </row>
    <row r="73" spans="1:26">
      <c r="A73" s="5">
        <v>44509</v>
      </c>
      <c r="B73" s="1" t="s">
        <v>25</v>
      </c>
      <c r="C73" s="1" t="s">
        <v>11</v>
      </c>
      <c r="D73" s="2">
        <v>83</v>
      </c>
      <c r="E73" s="1" t="s">
        <v>121</v>
      </c>
      <c r="I73" s="6">
        <v>83</v>
      </c>
      <c r="Y73" s="7">
        <f t="shared" si="4"/>
        <v>83</v>
      </c>
      <c r="Z73" s="2">
        <f t="shared" si="3"/>
        <v>0</v>
      </c>
    </row>
    <row r="74" spans="1:26">
      <c r="A74" s="5">
        <v>44510</v>
      </c>
      <c r="B74" s="1" t="s">
        <v>25</v>
      </c>
      <c r="C74" s="1" t="s">
        <v>11</v>
      </c>
      <c r="D74" s="2">
        <v>48.14</v>
      </c>
      <c r="E74" s="1" t="s">
        <v>122</v>
      </c>
      <c r="I74" s="6">
        <v>48.14</v>
      </c>
      <c r="Y74" s="7">
        <f t="shared" si="4"/>
        <v>48.14</v>
      </c>
      <c r="Z74" s="2">
        <f t="shared" si="3"/>
        <v>0</v>
      </c>
    </row>
    <row r="75" spans="1:26">
      <c r="D75" s="2">
        <f>SUM(D4:D74)</f>
        <v>84368.989999999991</v>
      </c>
      <c r="F75" s="2">
        <f t="shared" ref="F75:Z75" si="5">SUM(F4:F74)</f>
        <v>0</v>
      </c>
      <c r="G75" s="2">
        <f t="shared" si="5"/>
        <v>48916.649999999994</v>
      </c>
      <c r="H75" s="2">
        <f t="shared" si="5"/>
        <v>13239.21</v>
      </c>
      <c r="I75" s="2">
        <f t="shared" si="5"/>
        <v>9325.76</v>
      </c>
      <c r="J75" s="2">
        <f t="shared" si="5"/>
        <v>430.34</v>
      </c>
      <c r="K75" s="2">
        <f t="shared" si="5"/>
        <v>3131.7</v>
      </c>
      <c r="L75" s="2">
        <f t="shared" si="5"/>
        <v>1859.94</v>
      </c>
      <c r="M75" s="2">
        <f t="shared" si="5"/>
        <v>24.5</v>
      </c>
      <c r="N75" s="2">
        <f t="shared" si="5"/>
        <v>0</v>
      </c>
      <c r="O75" s="2">
        <f t="shared" si="5"/>
        <v>1809.2000000000003</v>
      </c>
      <c r="P75" s="2">
        <f t="shared" si="5"/>
        <v>490.37</v>
      </c>
      <c r="Q75" s="2">
        <f t="shared" si="5"/>
        <v>69.83</v>
      </c>
      <c r="R75" s="2"/>
      <c r="S75" s="2"/>
      <c r="T75" s="2">
        <f t="shared" si="5"/>
        <v>0</v>
      </c>
      <c r="U75" s="2">
        <f t="shared" si="5"/>
        <v>-80</v>
      </c>
      <c r="V75" s="2">
        <f t="shared" si="5"/>
        <v>5008</v>
      </c>
      <c r="W75" s="2">
        <f t="shared" si="5"/>
        <v>143</v>
      </c>
      <c r="X75" s="2">
        <f t="shared" si="5"/>
        <v>0.49</v>
      </c>
      <c r="Y75" s="2">
        <f t="shared" si="5"/>
        <v>84368.989999999991</v>
      </c>
      <c r="Z75" s="2">
        <f t="shared" si="5"/>
        <v>0</v>
      </c>
    </row>
    <row r="76" spans="1:26">
      <c r="Z76" s="2"/>
    </row>
    <row r="77" spans="1:26">
      <c r="A77" s="5" t="s">
        <v>144</v>
      </c>
      <c r="Z77" s="2"/>
    </row>
    <row r="78" spans="1:26">
      <c r="A78" s="5">
        <v>44500</v>
      </c>
      <c r="B78" s="1" t="s">
        <v>123</v>
      </c>
      <c r="C78" s="1" t="s">
        <v>95</v>
      </c>
      <c r="D78" s="2">
        <v>8255.25</v>
      </c>
      <c r="E78" s="1" t="s">
        <v>124</v>
      </c>
      <c r="H78" s="6">
        <f>8255.25-5800+40</f>
        <v>2495.25</v>
      </c>
      <c r="I78" s="23">
        <v>5800</v>
      </c>
      <c r="J78" s="17"/>
      <c r="N78" s="16"/>
      <c r="T78" s="2"/>
      <c r="U78" s="6">
        <v>-40</v>
      </c>
      <c r="Z78" s="2"/>
    </row>
    <row r="79" spans="1:26">
      <c r="A79" s="5">
        <v>44501</v>
      </c>
      <c r="B79" s="1" t="s">
        <v>125</v>
      </c>
      <c r="C79" s="1" t="s">
        <v>23</v>
      </c>
      <c r="D79" s="2">
        <v>26723.82</v>
      </c>
      <c r="E79" s="1" t="s">
        <v>24</v>
      </c>
      <c r="G79">
        <v>26723.82</v>
      </c>
      <c r="T79" s="2"/>
      <c r="Z79" s="2"/>
    </row>
    <row r="80" spans="1:26">
      <c r="A80" s="4">
        <v>43622</v>
      </c>
      <c r="B80" s="3" t="s">
        <v>4</v>
      </c>
      <c r="C80" s="3" t="s">
        <v>128</v>
      </c>
      <c r="D80" s="2">
        <v>5000</v>
      </c>
      <c r="G80">
        <v>5000</v>
      </c>
      <c r="Z80" s="2"/>
    </row>
    <row r="81" spans="1:29">
      <c r="A81" s="4">
        <v>2022</v>
      </c>
      <c r="B81" s="3" t="s">
        <v>169</v>
      </c>
      <c r="C81" s="3" t="s">
        <v>87</v>
      </c>
      <c r="D81" s="2">
        <v>-500.03</v>
      </c>
      <c r="K81" s="6">
        <v>-500.03</v>
      </c>
      <c r="Z81" s="2"/>
    </row>
    <row r="83" spans="1:29">
      <c r="C83" s="1" t="s">
        <v>126</v>
      </c>
      <c r="D83" s="2">
        <f>SUM(D75:D81)</f>
        <v>123848.03</v>
      </c>
      <c r="E83" s="27">
        <f>SUM(F83:X83)</f>
        <v>123848.02999999998</v>
      </c>
      <c r="F83" s="2">
        <f>SUM(F75:F81)</f>
        <v>0</v>
      </c>
      <c r="G83" s="2">
        <f>SUM(G75:G81)</f>
        <v>80640.47</v>
      </c>
      <c r="H83" s="2">
        <f>SUM(H75:H81)</f>
        <v>15734.46</v>
      </c>
      <c r="I83" s="2">
        <f>SUM(I75:I81)</f>
        <v>15125.76</v>
      </c>
      <c r="J83" s="2">
        <f>SUM(J75:J81)</f>
        <v>430.34</v>
      </c>
      <c r="K83" s="2">
        <f>SUM(K75:K81)</f>
        <v>2631.67</v>
      </c>
      <c r="L83" s="2">
        <f>SUM(L75:L81)</f>
        <v>1859.94</v>
      </c>
      <c r="M83" s="2">
        <f>SUM(M75:M81)</f>
        <v>24.5</v>
      </c>
      <c r="N83" s="2">
        <f>SUM(N75:N81)</f>
        <v>0</v>
      </c>
      <c r="O83" s="2">
        <f>SUM(O75:O81)</f>
        <v>1809.2000000000003</v>
      </c>
      <c r="P83" s="2">
        <f>SUM(P75:P81)</f>
        <v>490.37</v>
      </c>
      <c r="Q83" s="2">
        <f>SUM(Q75:Q81)</f>
        <v>69.83</v>
      </c>
      <c r="R83" s="2">
        <f>SUM(R75:R81)</f>
        <v>0</v>
      </c>
      <c r="S83" s="2">
        <f>SUM(S75:S81)</f>
        <v>0</v>
      </c>
      <c r="T83" s="2">
        <f>SUM(T75:T81)</f>
        <v>0</v>
      </c>
      <c r="U83" s="2">
        <f>SUM(U75:U81)</f>
        <v>-120</v>
      </c>
      <c r="V83" s="2">
        <f>SUM(V75:V81)</f>
        <v>5008</v>
      </c>
      <c r="W83" s="2">
        <f>SUM(W75:W81)</f>
        <v>143</v>
      </c>
      <c r="X83" s="2">
        <f>SUM(X75:X81)</f>
        <v>0.49</v>
      </c>
      <c r="Y83" s="2">
        <f>SUM(Y75:Y81)</f>
        <v>84368.989999999991</v>
      </c>
    </row>
    <row r="84" spans="1:29">
      <c r="I84" s="14"/>
      <c r="K84" s="14"/>
      <c r="L84" s="14"/>
      <c r="M84" s="14"/>
      <c r="N84" s="14"/>
      <c r="X84" s="6"/>
    </row>
    <row r="85" spans="1:29">
      <c r="A85" s="5" t="s">
        <v>146</v>
      </c>
    </row>
    <row r="86" spans="1:29">
      <c r="B86" s="1" t="s">
        <v>147</v>
      </c>
      <c r="C86" s="20"/>
      <c r="D86" s="18"/>
      <c r="E86" s="20"/>
      <c r="F86" s="14"/>
      <c r="G86" s="19">
        <f>-7844.25-3749.51</f>
        <v>-11593.76</v>
      </c>
      <c r="H86" s="14">
        <f>95.81+95.81+114.49+118.49+1071.45+1071.45+1181.45+1095.24+1071.45+857.16+1071.45</f>
        <v>7844.2499999999991</v>
      </c>
      <c r="I86" s="14"/>
      <c r="J86" s="14"/>
      <c r="K86" s="14">
        <f>1500.03+2209.8+39.68</f>
        <v>3749.5099999999998</v>
      </c>
      <c r="L86" s="14"/>
      <c r="M86" s="14"/>
      <c r="N86" s="14"/>
      <c r="O86" s="19"/>
      <c r="P86" s="15"/>
      <c r="Q86" s="14"/>
      <c r="R86" s="14"/>
      <c r="S86" s="14"/>
      <c r="T86" s="19"/>
      <c r="U86" s="14"/>
      <c r="V86" s="14"/>
      <c r="W86" s="14"/>
      <c r="X86" s="19"/>
      <c r="Y86" s="7">
        <f t="shared" ref="Y86:Y92" si="6">SUM(F86:X86)</f>
        <v>0</v>
      </c>
      <c r="Z86" s="2">
        <f>SUM(Z16:Z85)</f>
        <v>0</v>
      </c>
      <c r="AA86" s="19"/>
      <c r="AB86" s="19"/>
      <c r="AC86" s="19"/>
    </row>
    <row r="87" spans="1:29">
      <c r="B87" s="1" t="s">
        <v>148</v>
      </c>
      <c r="C87" s="20"/>
      <c r="D87" s="18"/>
      <c r="E87" s="20"/>
      <c r="F87" s="14">
        <v>51692.78</v>
      </c>
      <c r="G87" s="19">
        <v>-51692.78</v>
      </c>
      <c r="H87" s="14"/>
      <c r="I87" s="14"/>
      <c r="J87" s="14"/>
      <c r="K87" s="14"/>
      <c r="L87" s="14"/>
      <c r="M87" s="14"/>
      <c r="N87" s="14"/>
      <c r="O87" s="19"/>
      <c r="P87" s="15"/>
      <c r="Q87" s="14"/>
      <c r="R87" s="14"/>
      <c r="S87" s="14"/>
      <c r="T87" s="19"/>
      <c r="U87" s="14"/>
      <c r="V87" s="14"/>
      <c r="W87" s="14"/>
      <c r="X87" s="19"/>
      <c r="Y87" s="7">
        <f t="shared" si="6"/>
        <v>0</v>
      </c>
      <c r="Z87" s="2">
        <f>SUM(Z17:Z86)</f>
        <v>0</v>
      </c>
      <c r="AA87" s="19"/>
      <c r="AB87" s="19"/>
      <c r="AC87" s="19"/>
    </row>
    <row r="88" spans="1:29">
      <c r="C88" s="20"/>
      <c r="D88" s="18"/>
      <c r="E88" s="20"/>
      <c r="F88" s="14"/>
      <c r="G88" s="19"/>
      <c r="H88" s="14"/>
      <c r="I88" s="14"/>
      <c r="J88" s="14"/>
      <c r="K88" s="14"/>
      <c r="L88" s="14"/>
      <c r="M88" s="14"/>
      <c r="N88" s="14"/>
      <c r="O88" s="19"/>
      <c r="P88" s="15"/>
      <c r="Q88" s="14"/>
      <c r="R88" s="14"/>
      <c r="S88" s="14"/>
      <c r="T88" s="19"/>
      <c r="U88" s="14"/>
      <c r="V88" s="14"/>
      <c r="W88" s="14"/>
      <c r="X88" s="19"/>
      <c r="Z88" s="2"/>
      <c r="AA88" s="19"/>
      <c r="AB88" s="19"/>
      <c r="AC88" s="19"/>
    </row>
    <row r="89" spans="1:29">
      <c r="A89" s="5" t="s">
        <v>151</v>
      </c>
      <c r="C89" s="20"/>
      <c r="D89" s="18"/>
      <c r="E89" s="20"/>
      <c r="F89" s="14"/>
      <c r="G89" s="19"/>
      <c r="H89" s="14"/>
      <c r="I89" s="14"/>
      <c r="J89" s="14"/>
      <c r="K89" s="14"/>
      <c r="L89" s="14"/>
      <c r="M89" s="14"/>
      <c r="N89" s="14"/>
      <c r="O89" s="19"/>
      <c r="P89" s="15"/>
      <c r="Q89" s="14"/>
      <c r="R89" s="14"/>
      <c r="S89" s="14"/>
      <c r="T89" s="19"/>
      <c r="U89" s="14"/>
      <c r="V89" s="14"/>
      <c r="W89" s="14"/>
      <c r="X89" s="19"/>
      <c r="Z89" s="2"/>
      <c r="AA89" s="19"/>
      <c r="AB89" s="19"/>
      <c r="AC89" s="19"/>
    </row>
    <row r="90" spans="1:29">
      <c r="B90" s="1" t="s">
        <v>152</v>
      </c>
      <c r="C90" s="20"/>
      <c r="D90" s="18">
        <v>120</v>
      </c>
      <c r="E90" s="20"/>
      <c r="F90" s="14"/>
      <c r="G90" s="19"/>
      <c r="H90" s="14"/>
      <c r="I90" s="14"/>
      <c r="J90" s="14"/>
      <c r="K90" s="14"/>
      <c r="L90" s="14"/>
      <c r="M90" s="14"/>
      <c r="N90" s="14"/>
      <c r="O90" s="19"/>
      <c r="P90" s="15"/>
      <c r="Q90" s="14"/>
      <c r="R90" s="14"/>
      <c r="S90" s="14"/>
      <c r="T90" s="19"/>
      <c r="U90" s="14">
        <v>120</v>
      </c>
      <c r="V90" s="14"/>
      <c r="W90" s="14"/>
      <c r="X90" s="14"/>
      <c r="Y90" s="7">
        <f t="shared" si="6"/>
        <v>120</v>
      </c>
      <c r="Z90" s="2"/>
      <c r="AA90" s="19"/>
      <c r="AB90" s="19"/>
      <c r="AC90" s="19"/>
    </row>
    <row r="91" spans="1:29">
      <c r="B91" s="1" t="s">
        <v>153</v>
      </c>
      <c r="C91" s="20"/>
      <c r="D91" s="18">
        <v>-5151</v>
      </c>
      <c r="E91" s="20"/>
      <c r="F91" s="14"/>
      <c r="G91" s="19"/>
      <c r="H91" s="14"/>
      <c r="I91" s="14"/>
      <c r="J91" s="14"/>
      <c r="K91" s="14"/>
      <c r="L91" s="14"/>
      <c r="M91" s="14"/>
      <c r="N91" s="14"/>
      <c r="O91" s="19"/>
      <c r="P91" s="15"/>
      <c r="Q91" s="14"/>
      <c r="R91" s="14"/>
      <c r="S91" s="14"/>
      <c r="T91" s="19"/>
      <c r="U91" s="14"/>
      <c r="V91" s="14">
        <v>-5008</v>
      </c>
      <c r="W91" s="14">
        <v>-143</v>
      </c>
      <c r="X91" s="19"/>
      <c r="Y91" s="7">
        <f t="shared" si="6"/>
        <v>-5151</v>
      </c>
      <c r="Z91" s="2"/>
      <c r="AA91" s="19"/>
      <c r="AB91" s="19"/>
      <c r="AC91" s="19"/>
    </row>
    <row r="92" spans="1:29">
      <c r="B92" s="1" t="s">
        <v>154</v>
      </c>
      <c r="C92" s="25"/>
      <c r="D92" s="18">
        <v>-0.49</v>
      </c>
      <c r="E92" s="20"/>
      <c r="F92" s="14"/>
      <c r="G92" s="19"/>
      <c r="H92" s="14"/>
      <c r="I92" s="14"/>
      <c r="J92" s="14"/>
      <c r="K92" s="14"/>
      <c r="L92" s="14"/>
      <c r="M92" s="14"/>
      <c r="N92" s="14"/>
      <c r="O92" s="19"/>
      <c r="P92" s="15"/>
      <c r="Q92" s="14"/>
      <c r="R92" s="14"/>
      <c r="S92" s="14"/>
      <c r="T92" s="19"/>
      <c r="U92" s="14"/>
      <c r="V92" s="14"/>
      <c r="W92" s="14"/>
      <c r="X92" s="19">
        <v>-0.49</v>
      </c>
      <c r="Y92" s="7">
        <f t="shared" si="6"/>
        <v>-0.49</v>
      </c>
      <c r="Z92" s="2"/>
      <c r="AA92" s="19"/>
      <c r="AB92" s="19"/>
      <c r="AC92" s="19"/>
    </row>
    <row r="93" spans="1:29">
      <c r="C93" s="20"/>
      <c r="D93" s="18"/>
      <c r="E93" s="20"/>
      <c r="F93" s="14"/>
      <c r="G93" s="19"/>
      <c r="H93" s="14"/>
      <c r="I93" s="14"/>
      <c r="J93" s="14"/>
      <c r="K93" s="14"/>
      <c r="L93" s="14"/>
      <c r="M93" s="14"/>
      <c r="N93" s="14"/>
      <c r="O93" s="19"/>
      <c r="P93" s="15"/>
      <c r="Q93" s="14"/>
      <c r="R93" s="14"/>
      <c r="S93" s="14"/>
      <c r="T93" s="19"/>
      <c r="U93" s="14"/>
      <c r="V93" s="14"/>
      <c r="W93" s="14"/>
      <c r="X93" s="19"/>
      <c r="Y93" s="24"/>
      <c r="Z93" s="19"/>
      <c r="AA93" s="19"/>
      <c r="AB93" s="19"/>
      <c r="AC93" s="19"/>
    </row>
    <row r="94" spans="1:29">
      <c r="A94" s="5" t="s">
        <v>155</v>
      </c>
      <c r="C94" s="20"/>
      <c r="D94" s="18"/>
      <c r="E94" s="20"/>
      <c r="F94" s="14"/>
      <c r="G94" s="19"/>
      <c r="H94" s="14"/>
      <c r="I94" s="14"/>
      <c r="J94" s="18"/>
      <c r="K94" s="14"/>
      <c r="L94" s="14"/>
      <c r="M94" s="14"/>
      <c r="N94" s="14"/>
      <c r="O94" s="19"/>
      <c r="P94" s="15"/>
      <c r="Q94" s="18"/>
      <c r="R94" s="18"/>
      <c r="S94" s="18"/>
      <c r="T94" s="19"/>
      <c r="U94" s="18"/>
      <c r="V94" s="18"/>
      <c r="W94" s="18"/>
      <c r="X94" s="18"/>
      <c r="Y94" s="18"/>
      <c r="Z94" s="19"/>
      <c r="AA94" s="19"/>
      <c r="AB94" s="19"/>
      <c r="AC94" s="19"/>
    </row>
    <row r="95" spans="1:29">
      <c r="B95" s="26" t="s">
        <v>156</v>
      </c>
      <c r="C95" s="20"/>
      <c r="D95" s="18">
        <v>-1200</v>
      </c>
      <c r="E95" s="20"/>
      <c r="F95" s="14"/>
      <c r="G95" s="19"/>
      <c r="H95" s="14"/>
      <c r="I95" s="14"/>
      <c r="J95" s="14"/>
      <c r="K95" s="14">
        <v>-1200</v>
      </c>
      <c r="L95" s="14"/>
      <c r="M95" s="14"/>
      <c r="N95" s="14"/>
      <c r="O95" s="19"/>
      <c r="P95" s="15"/>
      <c r="Q95" s="14"/>
      <c r="R95" s="14"/>
      <c r="S95" s="14"/>
      <c r="T95" s="19"/>
      <c r="U95" s="14"/>
      <c r="V95" s="14"/>
      <c r="W95" s="14"/>
      <c r="X95" s="19"/>
      <c r="Y95" s="24"/>
      <c r="Z95" s="19"/>
      <c r="AA95" s="19"/>
      <c r="AB95" s="19"/>
      <c r="AC95" s="19"/>
    </row>
    <row r="96" spans="1:29">
      <c r="B96" s="26" t="s">
        <v>157</v>
      </c>
      <c r="D96" s="2">
        <v>331.89</v>
      </c>
      <c r="N96" s="6">
        <v>331.89</v>
      </c>
    </row>
    <row r="97" spans="2:26">
      <c r="B97" s="26" t="s">
        <v>158</v>
      </c>
      <c r="D97" s="2">
        <v>-194.15</v>
      </c>
      <c r="P97">
        <v>-194.15</v>
      </c>
      <c r="Q97" s="7"/>
      <c r="R97" s="7"/>
      <c r="S97" s="7"/>
    </row>
    <row r="98" spans="2:26">
      <c r="B98" s="26" t="s">
        <v>159</v>
      </c>
      <c r="D98" s="2">
        <v>-341.61</v>
      </c>
      <c r="O98">
        <v>-341.61</v>
      </c>
      <c r="P98"/>
      <c r="Q98" s="7"/>
      <c r="R98" s="7"/>
      <c r="S98" s="7"/>
    </row>
    <row r="100" spans="2:26">
      <c r="C100" s="1" t="s">
        <v>127</v>
      </c>
      <c r="D100" s="2">
        <f>SUM(D83:D98)</f>
        <v>117412.67</v>
      </c>
      <c r="F100" s="2">
        <f>SUM(F83:F98)</f>
        <v>51692.78</v>
      </c>
      <c r="G100" s="2">
        <f t="shared" ref="G100:Z100" si="7">SUM(G83:G98)</f>
        <v>17353.930000000008</v>
      </c>
      <c r="H100" s="2">
        <f t="shared" si="7"/>
        <v>23578.71</v>
      </c>
      <c r="I100" s="2">
        <f t="shared" si="7"/>
        <v>15125.76</v>
      </c>
      <c r="J100" s="2">
        <f t="shared" si="7"/>
        <v>430.34</v>
      </c>
      <c r="K100" s="2">
        <f t="shared" si="7"/>
        <v>5181.18</v>
      </c>
      <c r="L100" s="2">
        <f t="shared" si="7"/>
        <v>1859.94</v>
      </c>
      <c r="M100" s="2">
        <f t="shared" si="7"/>
        <v>24.5</v>
      </c>
      <c r="N100" s="2">
        <f t="shared" si="7"/>
        <v>331.89</v>
      </c>
      <c r="O100" s="2">
        <f t="shared" si="7"/>
        <v>1467.5900000000001</v>
      </c>
      <c r="P100" s="2">
        <f t="shared" si="7"/>
        <v>296.22000000000003</v>
      </c>
      <c r="Q100" s="2">
        <f t="shared" si="7"/>
        <v>69.83</v>
      </c>
      <c r="R100" s="2">
        <f t="shared" si="7"/>
        <v>0</v>
      </c>
      <c r="S100" s="2">
        <f t="shared" si="7"/>
        <v>0</v>
      </c>
      <c r="T100" s="2">
        <f t="shared" si="7"/>
        <v>0</v>
      </c>
      <c r="U100" s="2">
        <f t="shared" si="7"/>
        <v>0</v>
      </c>
      <c r="V100" s="2">
        <f t="shared" si="7"/>
        <v>0</v>
      </c>
      <c r="W100" s="2">
        <f t="shared" si="7"/>
        <v>0</v>
      </c>
      <c r="X100" s="2">
        <f t="shared" si="7"/>
        <v>0</v>
      </c>
      <c r="Y100" s="2">
        <f t="shared" si="7"/>
        <v>79337.499999999985</v>
      </c>
      <c r="Z100" s="2">
        <f t="shared" si="7"/>
        <v>0</v>
      </c>
    </row>
    <row r="101" spans="2:26">
      <c r="E101" s="27">
        <f>SUM(F100:X100)</f>
        <v>117412.67000000001</v>
      </c>
    </row>
    <row r="103" spans="2:26">
      <c r="D103" s="2">
        <f>SUM(D100:D101)</f>
        <v>117412.67</v>
      </c>
      <c r="E103" s="27">
        <f>SUM(F103:X103)</f>
        <v>117412.67000000001</v>
      </c>
      <c r="F103" s="2">
        <f>SUM(F100:F101)</f>
        <v>51692.78</v>
      </c>
      <c r="G103" s="2">
        <f>SUM(G100:G101)</f>
        <v>17353.930000000008</v>
      </c>
      <c r="H103" s="2">
        <f>SUM(H100:H101)</f>
        <v>23578.71</v>
      </c>
      <c r="I103" s="2">
        <f>SUM(I100:I101)</f>
        <v>15125.76</v>
      </c>
      <c r="J103" s="2">
        <f>SUM(J100:J101)</f>
        <v>430.34</v>
      </c>
      <c r="K103" s="2">
        <f>SUM(K100:K101)</f>
        <v>5181.18</v>
      </c>
      <c r="L103" s="2">
        <f>SUM(L100:L101)</f>
        <v>1859.94</v>
      </c>
      <c r="M103" s="2">
        <f>SUM(M100:M101)</f>
        <v>24.5</v>
      </c>
      <c r="N103" s="2">
        <f>SUM(N100:N101)</f>
        <v>331.89</v>
      </c>
      <c r="O103" s="2">
        <f>SUM(O100:O101)</f>
        <v>1467.5900000000001</v>
      </c>
      <c r="P103" s="2">
        <f>SUM(P100:P101)</f>
        <v>296.22000000000003</v>
      </c>
      <c r="Q103" s="2">
        <f>SUM(Q100:Q101)</f>
        <v>69.83</v>
      </c>
      <c r="R103" s="2">
        <f>SUM(R100:R101)</f>
        <v>0</v>
      </c>
      <c r="S103" s="2">
        <f>SUM(S100:S101)</f>
        <v>0</v>
      </c>
      <c r="T103" s="2">
        <f>SUM(T100:T101)</f>
        <v>0</v>
      </c>
      <c r="U103" s="2">
        <f>SUM(U100:U101)</f>
        <v>0</v>
      </c>
      <c r="V103" s="2">
        <f>SUM(V100:V101)</f>
        <v>0</v>
      </c>
      <c r="W103" s="2">
        <f>SUM(W100:W101)</f>
        <v>0</v>
      </c>
      <c r="X103" s="2">
        <f>SUM(X100:X101)</f>
        <v>0</v>
      </c>
      <c r="Y103" s="2">
        <f>SUM(Y100:Y101)</f>
        <v>79337.499999999985</v>
      </c>
    </row>
    <row r="105" spans="2:26">
      <c r="N105" s="2"/>
    </row>
  </sheetData>
  <autoFilter ref="C2:C78"/>
  <mergeCells count="1">
    <mergeCell ref="M1:Q1"/>
  </mergeCells>
  <printOptions headings="1" gridLines="1"/>
  <pageMargins left="0.7" right="0.7" top="0.75" bottom="0.75" header="0.3" footer="0.3"/>
  <pageSetup orientation="portrait" r:id="rId1"/>
  <headerFooter>
    <oddHeader>&amp;CPacific Southwestern Region Seminar 2021
Items Paid</oddHeader>
    <oddFooter>&amp;CPage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C116"/>
  <sheetViews>
    <sheetView workbookViewId="0">
      <pane xSplit="5" ySplit="2" topLeftCell="F84" activePane="bottomRight" state="frozen"/>
      <selection pane="topRight" activeCell="F1" sqref="F1"/>
      <selection pane="bottomLeft" activeCell="A3" sqref="A3"/>
      <selection pane="bottomRight" activeCell="C117" sqref="C117"/>
    </sheetView>
  </sheetViews>
  <sheetFormatPr defaultRowHeight="15"/>
  <cols>
    <col min="1" max="1" width="9.28515625" style="5" bestFit="1" customWidth="1"/>
    <col min="2" max="2" width="14" style="1" customWidth="1"/>
    <col min="3" max="3" width="26" style="1" customWidth="1"/>
    <col min="4" max="4" width="12.28515625" style="2" customWidth="1"/>
    <col min="5" max="5" width="36.140625" style="1" customWidth="1"/>
    <col min="6" max="6" width="12" style="6" customWidth="1"/>
    <col min="7" max="7" width="11" customWidth="1"/>
    <col min="8" max="8" width="11.42578125" style="6" customWidth="1"/>
    <col min="9" max="9" width="12.5703125" style="6" customWidth="1"/>
    <col min="10" max="10" width="11.28515625" style="6" customWidth="1"/>
    <col min="11" max="12" width="11.42578125" style="6" customWidth="1"/>
    <col min="13" max="13" width="15.140625" style="6" customWidth="1"/>
    <col min="14" max="14" width="10" style="6" customWidth="1"/>
    <col min="16" max="16" width="12.42578125" style="23" customWidth="1"/>
    <col min="17" max="17" width="10.85546875" style="6" bestFit="1" customWidth="1"/>
    <col min="18" max="19" width="10.85546875" style="6" customWidth="1"/>
    <col min="20" max="20" width="14.140625" customWidth="1"/>
    <col min="21" max="22" width="13.28515625" style="6" customWidth="1"/>
    <col min="23" max="23" width="13.5703125" style="6" customWidth="1"/>
    <col min="25" max="25" width="14.28515625" style="7" customWidth="1"/>
    <col min="26" max="26" width="10.5703125" customWidth="1"/>
  </cols>
  <sheetData>
    <row r="1" spans="1:29">
      <c r="M1" s="29" t="s">
        <v>135</v>
      </c>
      <c r="N1" s="29"/>
      <c r="O1" s="29"/>
      <c r="P1" s="29"/>
      <c r="Q1" s="29"/>
      <c r="R1" s="28"/>
      <c r="S1" s="28"/>
    </row>
    <row r="2" spans="1:29" ht="45" customHeight="1">
      <c r="A2" s="9" t="s">
        <v>0</v>
      </c>
      <c r="B2" s="10" t="s">
        <v>9</v>
      </c>
      <c r="C2" s="10" t="s">
        <v>1</v>
      </c>
      <c r="D2" s="11" t="s">
        <v>2</v>
      </c>
      <c r="E2" s="10" t="s">
        <v>3</v>
      </c>
      <c r="F2" s="12" t="s">
        <v>129</v>
      </c>
      <c r="G2" s="12" t="s">
        <v>149</v>
      </c>
      <c r="H2" s="12" t="s">
        <v>130</v>
      </c>
      <c r="I2" s="12" t="s">
        <v>133</v>
      </c>
      <c r="J2" s="12" t="s">
        <v>131</v>
      </c>
      <c r="K2" s="12" t="s">
        <v>132</v>
      </c>
      <c r="L2" s="12" t="s">
        <v>134</v>
      </c>
      <c r="M2" s="12" t="s">
        <v>136</v>
      </c>
      <c r="N2" s="12" t="s">
        <v>137</v>
      </c>
      <c r="O2" s="12" t="s">
        <v>138</v>
      </c>
      <c r="P2" s="22" t="s">
        <v>5</v>
      </c>
      <c r="Q2" s="12" t="s">
        <v>150</v>
      </c>
      <c r="R2" s="12" t="s">
        <v>160</v>
      </c>
      <c r="S2" s="12" t="s">
        <v>167</v>
      </c>
      <c r="T2" s="12" t="s">
        <v>145</v>
      </c>
      <c r="U2" s="12" t="s">
        <v>8</v>
      </c>
      <c r="V2" s="12" t="s">
        <v>139</v>
      </c>
      <c r="W2" s="12" t="s">
        <v>140</v>
      </c>
      <c r="X2" s="13" t="s">
        <v>12</v>
      </c>
      <c r="Y2" s="8" t="s">
        <v>127</v>
      </c>
      <c r="Z2" s="8" t="s">
        <v>142</v>
      </c>
      <c r="AA2" s="8"/>
      <c r="AB2" s="8"/>
      <c r="AC2" s="8"/>
    </row>
    <row r="3" spans="1:29" ht="45" customHeight="1">
      <c r="A3" s="21" t="s">
        <v>143</v>
      </c>
      <c r="B3" s="10"/>
      <c r="C3" s="10"/>
      <c r="D3" s="11"/>
      <c r="E3" s="10"/>
      <c r="F3" s="12"/>
      <c r="G3" s="12"/>
      <c r="H3" s="12"/>
      <c r="I3" s="12"/>
      <c r="J3" s="12"/>
      <c r="K3" s="12"/>
      <c r="L3" s="12"/>
      <c r="M3" s="12"/>
      <c r="N3" s="12"/>
      <c r="O3" s="12"/>
      <c r="P3" s="22"/>
      <c r="Q3" s="12"/>
      <c r="R3" s="12"/>
      <c r="S3" s="12"/>
      <c r="U3" s="12"/>
      <c r="V3" s="12"/>
      <c r="W3" s="12"/>
      <c r="X3" s="13"/>
      <c r="Y3" s="8"/>
      <c r="Z3" s="8"/>
      <c r="AA3" s="8"/>
      <c r="AB3" s="8"/>
      <c r="AC3" s="8"/>
    </row>
    <row r="4" spans="1:29">
      <c r="A4" s="5">
        <v>43791</v>
      </c>
      <c r="B4" s="1" t="s">
        <v>13</v>
      </c>
      <c r="C4" s="1" t="s">
        <v>15</v>
      </c>
      <c r="D4" s="2">
        <v>348.16</v>
      </c>
      <c r="K4" s="6">
        <v>348.16</v>
      </c>
      <c r="Y4" s="7">
        <f>SUM(F4:X4)</f>
        <v>348.16</v>
      </c>
      <c r="Z4" s="2">
        <f t="shared" ref="Z4:Z67" si="0">D4-Y4</f>
        <v>0</v>
      </c>
    </row>
    <row r="5" spans="1:29">
      <c r="A5" s="5">
        <v>43927</v>
      </c>
      <c r="B5" s="1" t="s">
        <v>14</v>
      </c>
      <c r="C5" s="1" t="s">
        <v>15</v>
      </c>
      <c r="D5" s="2">
        <v>1049.97</v>
      </c>
      <c r="E5" s="1" t="s">
        <v>16</v>
      </c>
      <c r="K5" s="6">
        <v>1049.97</v>
      </c>
      <c r="Y5" s="7">
        <f t="shared" ref="Y5:Y68" si="1">SUM(F5:X5)</f>
        <v>1049.97</v>
      </c>
      <c r="Z5" s="2">
        <f t="shared" si="0"/>
        <v>0</v>
      </c>
    </row>
    <row r="6" spans="1:29">
      <c r="A6" s="5" t="s">
        <v>17</v>
      </c>
      <c r="C6" s="1" t="s">
        <v>18</v>
      </c>
      <c r="D6" s="2">
        <v>0.08</v>
      </c>
      <c r="E6" s="1" t="s">
        <v>19</v>
      </c>
      <c r="X6">
        <v>0.08</v>
      </c>
      <c r="Y6" s="7">
        <f t="shared" si="1"/>
        <v>0.08</v>
      </c>
      <c r="Z6" s="2">
        <f t="shared" si="0"/>
        <v>0</v>
      </c>
    </row>
    <row r="7" spans="1:29">
      <c r="A7" s="5">
        <v>43978</v>
      </c>
      <c r="B7" s="1" t="s">
        <v>20</v>
      </c>
      <c r="C7" s="1" t="s">
        <v>10</v>
      </c>
      <c r="D7" s="2">
        <v>24.5</v>
      </c>
      <c r="E7" s="1" t="s">
        <v>21</v>
      </c>
      <c r="M7" s="6">
        <v>24.5</v>
      </c>
      <c r="Y7" s="7">
        <f t="shared" si="1"/>
        <v>24.5</v>
      </c>
      <c r="Z7" s="2">
        <f t="shared" si="0"/>
        <v>0</v>
      </c>
    </row>
    <row r="8" spans="1:29">
      <c r="A8" s="5">
        <v>43984</v>
      </c>
      <c r="B8" s="1" t="s">
        <v>22</v>
      </c>
      <c r="C8" s="1" t="s">
        <v>23</v>
      </c>
      <c r="D8" s="2">
        <v>13058.23</v>
      </c>
      <c r="E8" s="1" t="s">
        <v>24</v>
      </c>
      <c r="G8">
        <v>13058.23</v>
      </c>
      <c r="Y8" s="7">
        <f t="shared" si="1"/>
        <v>13058.23</v>
      </c>
      <c r="Z8" s="2">
        <f t="shared" si="0"/>
        <v>0</v>
      </c>
    </row>
    <row r="9" spans="1:29">
      <c r="A9" s="5">
        <v>44034</v>
      </c>
      <c r="B9" s="1" t="s">
        <v>25</v>
      </c>
      <c r="C9" s="1" t="s">
        <v>6</v>
      </c>
      <c r="D9" s="2">
        <v>139.65</v>
      </c>
      <c r="E9" s="1" t="s">
        <v>26</v>
      </c>
      <c r="O9">
        <v>139.65</v>
      </c>
      <c r="Y9" s="7">
        <f t="shared" si="1"/>
        <v>139.65</v>
      </c>
      <c r="Z9" s="2">
        <f t="shared" si="0"/>
        <v>0</v>
      </c>
    </row>
    <row r="10" spans="1:29">
      <c r="A10" s="5">
        <v>44043</v>
      </c>
      <c r="B10" s="1" t="s">
        <v>25</v>
      </c>
      <c r="C10" s="1" t="s">
        <v>6</v>
      </c>
      <c r="D10" s="2">
        <v>258.58</v>
      </c>
      <c r="E10" s="1" t="s">
        <v>27</v>
      </c>
      <c r="O10">
        <v>258.58</v>
      </c>
      <c r="Y10" s="7">
        <f t="shared" si="1"/>
        <v>258.58</v>
      </c>
      <c r="Z10" s="2">
        <f t="shared" si="0"/>
        <v>0</v>
      </c>
    </row>
    <row r="11" spans="1:29">
      <c r="A11" s="5">
        <v>44029</v>
      </c>
      <c r="B11" s="1" t="s">
        <v>28</v>
      </c>
      <c r="C11" s="1" t="s">
        <v>6</v>
      </c>
      <c r="D11" s="2">
        <v>321.66000000000003</v>
      </c>
      <c r="E11" s="1" t="s">
        <v>29</v>
      </c>
      <c r="O11">
        <v>321.66000000000003</v>
      </c>
      <c r="Y11" s="7">
        <f t="shared" si="1"/>
        <v>321.66000000000003</v>
      </c>
      <c r="Z11" s="2">
        <f t="shared" si="0"/>
        <v>0</v>
      </c>
    </row>
    <row r="12" spans="1:29">
      <c r="A12" s="5">
        <v>44046</v>
      </c>
      <c r="B12" s="1" t="s">
        <v>25</v>
      </c>
      <c r="C12" s="1" t="s">
        <v>6</v>
      </c>
      <c r="D12" s="2">
        <v>136.86000000000001</v>
      </c>
      <c r="E12" s="1" t="s">
        <v>30</v>
      </c>
      <c r="O12">
        <v>136.86000000000001</v>
      </c>
      <c r="Y12" s="7">
        <f t="shared" si="1"/>
        <v>136.86000000000001</v>
      </c>
      <c r="Z12" s="2">
        <f t="shared" si="0"/>
        <v>0</v>
      </c>
    </row>
    <row r="13" spans="1:29">
      <c r="A13" s="5">
        <v>44055</v>
      </c>
      <c r="B13" s="1" t="s">
        <v>25</v>
      </c>
      <c r="C13" s="1" t="s">
        <v>6</v>
      </c>
      <c r="D13" s="2">
        <v>644.20000000000005</v>
      </c>
      <c r="E13" s="1" t="s">
        <v>31</v>
      </c>
      <c r="O13">
        <v>644.20000000000005</v>
      </c>
      <c r="Y13" s="7">
        <f t="shared" si="1"/>
        <v>644.20000000000005</v>
      </c>
      <c r="Z13" s="2">
        <f t="shared" si="0"/>
        <v>0</v>
      </c>
    </row>
    <row r="14" spans="1:29">
      <c r="A14" s="5">
        <v>44061</v>
      </c>
      <c r="B14" s="1" t="s">
        <v>25</v>
      </c>
      <c r="C14" s="1" t="s">
        <v>32</v>
      </c>
      <c r="D14" s="2">
        <v>0.41</v>
      </c>
      <c r="E14" s="1" t="s">
        <v>19</v>
      </c>
      <c r="X14">
        <v>0.41</v>
      </c>
      <c r="Y14" s="7">
        <f t="shared" si="1"/>
        <v>0.41</v>
      </c>
      <c r="Z14" s="2">
        <f t="shared" si="0"/>
        <v>0</v>
      </c>
    </row>
    <row r="15" spans="1:29">
      <c r="A15" s="5">
        <v>44067</v>
      </c>
      <c r="B15" s="1" t="s">
        <v>25</v>
      </c>
      <c r="C15" s="1" t="s">
        <v>6</v>
      </c>
      <c r="D15" s="2">
        <v>8.25</v>
      </c>
      <c r="E15" s="1" t="s">
        <v>33</v>
      </c>
      <c r="O15">
        <v>8.25</v>
      </c>
      <c r="Y15" s="7">
        <f t="shared" si="1"/>
        <v>8.25</v>
      </c>
      <c r="Z15" s="2">
        <f t="shared" si="0"/>
        <v>0</v>
      </c>
    </row>
    <row r="16" spans="1:29">
      <c r="A16" s="5">
        <v>44204</v>
      </c>
      <c r="B16" s="1" t="s">
        <v>34</v>
      </c>
      <c r="C16" s="1" t="s">
        <v>35</v>
      </c>
      <c r="D16" s="2">
        <v>700</v>
      </c>
      <c r="E16" s="1" t="s">
        <v>141</v>
      </c>
      <c r="V16" s="6">
        <v>700</v>
      </c>
      <c r="Y16" s="7">
        <f t="shared" si="1"/>
        <v>700</v>
      </c>
      <c r="Z16" s="2">
        <f t="shared" si="0"/>
        <v>0</v>
      </c>
    </row>
    <row r="17" spans="1:26">
      <c r="A17" s="5">
        <v>44204</v>
      </c>
      <c r="B17" s="1" t="s">
        <v>36</v>
      </c>
      <c r="C17" s="1" t="s">
        <v>35</v>
      </c>
      <c r="D17" s="2">
        <v>75</v>
      </c>
      <c r="E17" s="1" t="s">
        <v>37</v>
      </c>
      <c r="V17" s="6">
        <v>75</v>
      </c>
      <c r="Y17" s="7">
        <f t="shared" si="1"/>
        <v>75</v>
      </c>
      <c r="Z17" s="2">
        <f t="shared" si="0"/>
        <v>0</v>
      </c>
    </row>
    <row r="18" spans="1:26">
      <c r="A18" s="5">
        <v>44204</v>
      </c>
      <c r="B18" s="1" t="s">
        <v>38</v>
      </c>
      <c r="C18" s="1" t="s">
        <v>35</v>
      </c>
      <c r="D18" s="2">
        <v>267.5</v>
      </c>
      <c r="E18" s="1" t="s">
        <v>39</v>
      </c>
      <c r="V18" s="6">
        <v>267.5</v>
      </c>
      <c r="Y18" s="7">
        <f t="shared" si="1"/>
        <v>267.5</v>
      </c>
      <c r="Z18" s="2">
        <f t="shared" si="0"/>
        <v>0</v>
      </c>
    </row>
    <row r="19" spans="1:26">
      <c r="A19" s="5">
        <v>44204</v>
      </c>
      <c r="B19" s="1" t="s">
        <v>40</v>
      </c>
      <c r="C19" s="1" t="s">
        <v>35</v>
      </c>
      <c r="D19" s="2">
        <v>245</v>
      </c>
      <c r="E19" s="1" t="s">
        <v>41</v>
      </c>
      <c r="V19" s="6">
        <v>245</v>
      </c>
      <c r="Y19" s="7">
        <f t="shared" si="1"/>
        <v>245</v>
      </c>
      <c r="Z19" s="2">
        <f t="shared" si="0"/>
        <v>0</v>
      </c>
    </row>
    <row r="20" spans="1:26">
      <c r="A20" s="5">
        <v>44204</v>
      </c>
      <c r="B20" s="1" t="s">
        <v>42</v>
      </c>
      <c r="C20" s="1" t="s">
        <v>35</v>
      </c>
      <c r="D20" s="2">
        <v>335</v>
      </c>
      <c r="E20" s="1" t="s">
        <v>43</v>
      </c>
      <c r="V20" s="6">
        <v>335</v>
      </c>
      <c r="Y20" s="7">
        <f t="shared" si="1"/>
        <v>335</v>
      </c>
      <c r="Z20" s="2">
        <f t="shared" si="0"/>
        <v>0</v>
      </c>
    </row>
    <row r="21" spans="1:26">
      <c r="A21" s="5">
        <v>44204</v>
      </c>
      <c r="B21" s="1" t="s">
        <v>44</v>
      </c>
      <c r="C21" s="1" t="s">
        <v>35</v>
      </c>
      <c r="D21" s="2">
        <v>385</v>
      </c>
      <c r="E21" s="1" t="s">
        <v>45</v>
      </c>
      <c r="V21" s="6">
        <v>385</v>
      </c>
      <c r="Y21" s="7">
        <f t="shared" si="1"/>
        <v>385</v>
      </c>
      <c r="Z21" s="2">
        <f t="shared" si="0"/>
        <v>0</v>
      </c>
    </row>
    <row r="22" spans="1:26">
      <c r="A22" s="5">
        <v>44301</v>
      </c>
      <c r="B22" s="1" t="s">
        <v>46</v>
      </c>
      <c r="C22" s="1" t="s">
        <v>35</v>
      </c>
      <c r="D22" s="2">
        <v>267.5</v>
      </c>
      <c r="E22" s="1" t="s">
        <v>47</v>
      </c>
      <c r="V22" s="6">
        <v>267.5</v>
      </c>
      <c r="Y22" s="7">
        <f t="shared" si="1"/>
        <v>267.5</v>
      </c>
      <c r="Z22" s="2">
        <f t="shared" si="0"/>
        <v>0</v>
      </c>
    </row>
    <row r="23" spans="1:26">
      <c r="A23" s="5">
        <v>44301</v>
      </c>
      <c r="B23" s="1" t="s">
        <v>48</v>
      </c>
      <c r="C23" s="1" t="s">
        <v>35</v>
      </c>
      <c r="D23" s="2">
        <v>75</v>
      </c>
      <c r="E23" s="1" t="s">
        <v>49</v>
      </c>
      <c r="V23" s="6">
        <v>75</v>
      </c>
      <c r="Y23" s="7">
        <f t="shared" si="1"/>
        <v>75</v>
      </c>
      <c r="Z23" s="2">
        <f t="shared" si="0"/>
        <v>0</v>
      </c>
    </row>
    <row r="24" spans="1:26">
      <c r="A24" s="5">
        <v>44301</v>
      </c>
      <c r="B24" s="1" t="s">
        <v>50</v>
      </c>
      <c r="C24" s="1" t="s">
        <v>51</v>
      </c>
      <c r="Y24" s="7">
        <f t="shared" si="1"/>
        <v>0</v>
      </c>
      <c r="Z24" s="2">
        <f t="shared" si="0"/>
        <v>0</v>
      </c>
    </row>
    <row r="25" spans="1:26">
      <c r="A25" s="5">
        <v>44301</v>
      </c>
      <c r="B25" s="1" t="s">
        <v>52</v>
      </c>
      <c r="C25" s="1" t="s">
        <v>51</v>
      </c>
      <c r="Y25" s="7">
        <f t="shared" si="1"/>
        <v>0</v>
      </c>
      <c r="Z25" s="2">
        <f t="shared" si="0"/>
        <v>0</v>
      </c>
    </row>
    <row r="26" spans="1:26">
      <c r="A26" s="5">
        <v>44313</v>
      </c>
      <c r="B26" s="1" t="s">
        <v>53</v>
      </c>
      <c r="C26" s="1" t="s">
        <v>23</v>
      </c>
      <c r="D26" s="2">
        <v>17929.21</v>
      </c>
      <c r="E26" s="1" t="s">
        <v>24</v>
      </c>
      <c r="G26" s="2">
        <v>17929.21</v>
      </c>
      <c r="Y26" s="7">
        <f t="shared" si="1"/>
        <v>17929.21</v>
      </c>
      <c r="Z26" s="2">
        <f t="shared" si="0"/>
        <v>0</v>
      </c>
    </row>
    <row r="27" spans="1:26">
      <c r="A27" s="5">
        <v>44344</v>
      </c>
      <c r="B27" s="1" t="s">
        <v>54</v>
      </c>
      <c r="C27" s="1" t="s">
        <v>35</v>
      </c>
      <c r="D27" s="2">
        <v>233</v>
      </c>
      <c r="E27" s="1" t="s">
        <v>55</v>
      </c>
      <c r="V27" s="6">
        <v>233</v>
      </c>
      <c r="Y27" s="7">
        <f t="shared" si="1"/>
        <v>233</v>
      </c>
      <c r="Z27" s="2">
        <f t="shared" si="0"/>
        <v>0</v>
      </c>
    </row>
    <row r="28" spans="1:26">
      <c r="A28" s="5">
        <v>44401</v>
      </c>
      <c r="B28" s="1" t="s">
        <v>56</v>
      </c>
      <c r="C28" s="1" t="s">
        <v>35</v>
      </c>
      <c r="D28" s="2">
        <v>50</v>
      </c>
      <c r="E28" s="1" t="s">
        <v>57</v>
      </c>
      <c r="V28" s="6">
        <v>50</v>
      </c>
      <c r="Y28" s="7">
        <f t="shared" si="1"/>
        <v>50</v>
      </c>
      <c r="Z28" s="2">
        <f t="shared" si="0"/>
        <v>0</v>
      </c>
    </row>
    <row r="29" spans="1:26">
      <c r="A29" s="5" t="s">
        <v>58</v>
      </c>
      <c r="C29" s="1" t="s">
        <v>35</v>
      </c>
      <c r="D29" s="2">
        <v>155</v>
      </c>
      <c r="E29" s="1" t="s">
        <v>59</v>
      </c>
      <c r="V29" s="6">
        <v>155</v>
      </c>
      <c r="Y29" s="7">
        <f t="shared" si="1"/>
        <v>155</v>
      </c>
      <c r="Z29" s="2">
        <f t="shared" si="0"/>
        <v>0</v>
      </c>
    </row>
    <row r="30" spans="1:26">
      <c r="A30" s="5">
        <v>44398</v>
      </c>
      <c r="B30" s="1" t="s">
        <v>25</v>
      </c>
      <c r="C30" s="1" t="s">
        <v>15</v>
      </c>
      <c r="D30" s="2">
        <v>1427.42</v>
      </c>
      <c r="K30" s="6">
        <v>1427.42</v>
      </c>
      <c r="Y30" s="7">
        <f t="shared" si="1"/>
        <v>1427.42</v>
      </c>
      <c r="Z30" s="2">
        <f t="shared" si="0"/>
        <v>0</v>
      </c>
    </row>
    <row r="31" spans="1:26">
      <c r="A31" s="5">
        <v>44424</v>
      </c>
      <c r="B31" s="1" t="s">
        <v>60</v>
      </c>
      <c r="C31" s="1" t="s">
        <v>35</v>
      </c>
      <c r="D31" s="2">
        <v>310</v>
      </c>
      <c r="E31" s="1" t="s">
        <v>61</v>
      </c>
      <c r="V31" s="6">
        <v>310</v>
      </c>
      <c r="Y31" s="7">
        <f t="shared" si="1"/>
        <v>310</v>
      </c>
      <c r="Z31" s="2">
        <f t="shared" si="0"/>
        <v>0</v>
      </c>
    </row>
    <row r="32" spans="1:26">
      <c r="A32" s="5">
        <v>44424</v>
      </c>
      <c r="B32" s="1" t="s">
        <v>62</v>
      </c>
      <c r="C32" s="1" t="s">
        <v>35</v>
      </c>
      <c r="D32" s="2">
        <v>465</v>
      </c>
      <c r="E32" s="1" t="s">
        <v>63</v>
      </c>
      <c r="V32" s="6">
        <v>465</v>
      </c>
      <c r="Y32" s="7">
        <f t="shared" si="1"/>
        <v>465</v>
      </c>
      <c r="Z32" s="2">
        <f t="shared" si="0"/>
        <v>0</v>
      </c>
    </row>
    <row r="33" spans="1:26">
      <c r="A33" s="5">
        <v>44452</v>
      </c>
      <c r="B33" s="1" t="s">
        <v>25</v>
      </c>
      <c r="C33" s="1" t="s">
        <v>64</v>
      </c>
      <c r="D33" s="2">
        <v>40.04</v>
      </c>
      <c r="E33" s="1" t="s">
        <v>65</v>
      </c>
      <c r="I33" s="6">
        <v>40.04</v>
      </c>
      <c r="Y33" s="7">
        <f t="shared" si="1"/>
        <v>40.04</v>
      </c>
      <c r="Z33" s="2">
        <f t="shared" si="0"/>
        <v>0</v>
      </c>
    </row>
    <row r="34" spans="1:26">
      <c r="A34" s="5">
        <v>44452</v>
      </c>
      <c r="B34" s="1" t="s">
        <v>25</v>
      </c>
      <c r="C34" s="1" t="s">
        <v>11</v>
      </c>
      <c r="D34" s="2">
        <v>121.31</v>
      </c>
      <c r="E34" s="1" t="s">
        <v>66</v>
      </c>
      <c r="I34" s="6">
        <v>121.31</v>
      </c>
      <c r="Y34" s="7">
        <f t="shared" si="1"/>
        <v>121.31</v>
      </c>
      <c r="Z34" s="2">
        <f t="shared" si="0"/>
        <v>0</v>
      </c>
    </row>
    <row r="35" spans="1:26">
      <c r="A35" s="5">
        <v>44454</v>
      </c>
      <c r="B35" s="1" t="s">
        <v>25</v>
      </c>
      <c r="C35" s="1" t="s">
        <v>11</v>
      </c>
      <c r="D35" s="2">
        <v>86.71</v>
      </c>
      <c r="E35" s="1" t="s">
        <v>67</v>
      </c>
      <c r="I35" s="6">
        <v>86.71</v>
      </c>
      <c r="Y35" s="7">
        <f t="shared" si="1"/>
        <v>86.71</v>
      </c>
      <c r="Z35" s="2">
        <f t="shared" si="0"/>
        <v>0</v>
      </c>
    </row>
    <row r="36" spans="1:26">
      <c r="A36" s="5">
        <v>44454</v>
      </c>
      <c r="B36" s="1" t="s">
        <v>25</v>
      </c>
      <c r="C36" s="1" t="s">
        <v>11</v>
      </c>
      <c r="D36" s="2">
        <v>66.45</v>
      </c>
      <c r="E36" s="1" t="s">
        <v>68</v>
      </c>
      <c r="I36" s="6">
        <v>66.45</v>
      </c>
      <c r="Y36" s="7">
        <f t="shared" si="1"/>
        <v>66.45</v>
      </c>
      <c r="Z36" s="2">
        <f t="shared" si="0"/>
        <v>0</v>
      </c>
    </row>
    <row r="37" spans="1:26">
      <c r="A37" s="5">
        <v>44453</v>
      </c>
      <c r="B37" s="1" t="s">
        <v>69</v>
      </c>
      <c r="C37" s="1" t="s">
        <v>11</v>
      </c>
      <c r="D37" s="2">
        <v>-18.34</v>
      </c>
      <c r="E37" s="1" t="s">
        <v>70</v>
      </c>
      <c r="I37" s="6">
        <v>-18.34</v>
      </c>
      <c r="Y37" s="7">
        <f t="shared" si="1"/>
        <v>-18.34</v>
      </c>
      <c r="Z37" s="2">
        <f t="shared" si="0"/>
        <v>0</v>
      </c>
    </row>
    <row r="38" spans="1:26">
      <c r="A38" s="5">
        <v>44456</v>
      </c>
      <c r="B38" s="1" t="s">
        <v>25</v>
      </c>
      <c r="C38" s="1" t="s">
        <v>11</v>
      </c>
      <c r="D38" s="2">
        <v>95.03</v>
      </c>
      <c r="E38" s="1" t="s">
        <v>71</v>
      </c>
      <c r="I38" s="6">
        <v>95.03</v>
      </c>
      <c r="Y38" s="7">
        <f t="shared" si="1"/>
        <v>95.03</v>
      </c>
      <c r="Z38" s="2">
        <f t="shared" si="0"/>
        <v>0</v>
      </c>
    </row>
    <row r="39" spans="1:26">
      <c r="A39" s="5">
        <v>44458</v>
      </c>
      <c r="B39" s="1" t="s">
        <v>72</v>
      </c>
      <c r="C39" s="1" t="s">
        <v>35</v>
      </c>
      <c r="D39" s="2">
        <v>310</v>
      </c>
      <c r="E39" s="1" t="s">
        <v>73</v>
      </c>
      <c r="V39" s="6">
        <v>310</v>
      </c>
      <c r="Y39" s="7">
        <f t="shared" si="1"/>
        <v>310</v>
      </c>
      <c r="Z39" s="2">
        <f t="shared" si="0"/>
        <v>0</v>
      </c>
    </row>
    <row r="40" spans="1:26">
      <c r="A40" s="5">
        <v>44458</v>
      </c>
      <c r="B40" s="1" t="s">
        <v>74</v>
      </c>
      <c r="C40" s="1" t="s">
        <v>35</v>
      </c>
      <c r="D40" s="2">
        <v>220</v>
      </c>
      <c r="E40" s="1" t="s">
        <v>75</v>
      </c>
      <c r="V40" s="6">
        <v>220</v>
      </c>
      <c r="Y40" s="7">
        <f t="shared" si="1"/>
        <v>220</v>
      </c>
      <c r="Z40" s="2">
        <f t="shared" si="0"/>
        <v>0</v>
      </c>
    </row>
    <row r="41" spans="1:26">
      <c r="A41" s="5">
        <v>44093</v>
      </c>
      <c r="B41" s="1" t="s">
        <v>76</v>
      </c>
      <c r="C41" s="1" t="s">
        <v>77</v>
      </c>
      <c r="D41" s="2">
        <v>75</v>
      </c>
      <c r="E41" s="1" t="s">
        <v>45</v>
      </c>
      <c r="W41" s="6">
        <v>75</v>
      </c>
      <c r="Y41" s="7">
        <f t="shared" si="1"/>
        <v>75</v>
      </c>
      <c r="Z41" s="2">
        <f t="shared" si="0"/>
        <v>0</v>
      </c>
    </row>
    <row r="42" spans="1:26">
      <c r="A42" s="5">
        <v>44458</v>
      </c>
      <c r="B42" s="1" t="s">
        <v>78</v>
      </c>
      <c r="C42" s="1" t="s">
        <v>51</v>
      </c>
      <c r="Y42" s="7">
        <f t="shared" si="1"/>
        <v>0</v>
      </c>
      <c r="Z42" s="2">
        <f t="shared" si="0"/>
        <v>0</v>
      </c>
    </row>
    <row r="43" spans="1:26">
      <c r="A43" s="5">
        <v>44458</v>
      </c>
      <c r="B43" s="1" t="s">
        <v>79</v>
      </c>
      <c r="C43" s="1" t="s">
        <v>77</v>
      </c>
      <c r="D43" s="2">
        <v>68</v>
      </c>
      <c r="E43" s="1" t="s">
        <v>80</v>
      </c>
      <c r="W43" s="6">
        <v>68</v>
      </c>
      <c r="Y43" s="7">
        <f t="shared" si="1"/>
        <v>68</v>
      </c>
      <c r="Z43" s="2">
        <f t="shared" si="0"/>
        <v>0</v>
      </c>
    </row>
    <row r="44" spans="1:26">
      <c r="A44" s="5">
        <v>44458</v>
      </c>
      <c r="B44" s="1" t="s">
        <v>79</v>
      </c>
      <c r="C44" s="1" t="s">
        <v>35</v>
      </c>
      <c r="D44" s="2">
        <v>365</v>
      </c>
      <c r="E44" s="1" t="s">
        <v>80</v>
      </c>
      <c r="V44" s="6">
        <v>365</v>
      </c>
      <c r="Y44" s="7">
        <f t="shared" si="1"/>
        <v>365</v>
      </c>
      <c r="Z44" s="2">
        <f t="shared" si="0"/>
        <v>0</v>
      </c>
    </row>
    <row r="45" spans="1:26">
      <c r="A45" s="5">
        <v>44460</v>
      </c>
      <c r="B45" s="1" t="s">
        <v>25</v>
      </c>
      <c r="C45" s="1" t="s">
        <v>81</v>
      </c>
      <c r="D45" s="2">
        <v>378.4</v>
      </c>
      <c r="E45" s="1" t="s">
        <v>82</v>
      </c>
      <c r="L45" s="6">
        <v>378.4</v>
      </c>
      <c r="Y45" s="7">
        <f t="shared" si="1"/>
        <v>378.4</v>
      </c>
      <c r="Z45" s="2">
        <f t="shared" si="0"/>
        <v>0</v>
      </c>
    </row>
    <row r="46" spans="1:26">
      <c r="A46" s="5">
        <v>44458</v>
      </c>
      <c r="B46" s="1" t="s">
        <v>83</v>
      </c>
      <c r="C46" s="1" t="s">
        <v>23</v>
      </c>
      <c r="D46" s="2">
        <v>17929.21</v>
      </c>
      <c r="E46" s="1" t="s">
        <v>24</v>
      </c>
      <c r="G46" s="2">
        <v>17929.21</v>
      </c>
      <c r="Y46" s="7">
        <f t="shared" si="1"/>
        <v>17929.21</v>
      </c>
      <c r="Z46" s="2">
        <f t="shared" si="0"/>
        <v>0</v>
      </c>
    </row>
    <row r="47" spans="1:26">
      <c r="A47" s="5">
        <v>44484</v>
      </c>
      <c r="B47" s="1" t="s">
        <v>84</v>
      </c>
      <c r="C47" s="1" t="s">
        <v>35</v>
      </c>
      <c r="D47" s="2">
        <v>550</v>
      </c>
      <c r="E47" s="1" t="s">
        <v>85</v>
      </c>
      <c r="V47" s="6">
        <v>550</v>
      </c>
      <c r="Y47" s="7">
        <f t="shared" si="1"/>
        <v>550</v>
      </c>
      <c r="Z47" s="2">
        <f t="shared" si="0"/>
        <v>0</v>
      </c>
    </row>
    <row r="48" spans="1:26">
      <c r="A48" s="5">
        <v>44484</v>
      </c>
      <c r="B48" s="1" t="s">
        <v>86</v>
      </c>
      <c r="C48" s="1" t="s">
        <v>11</v>
      </c>
      <c r="D48" s="2">
        <v>104.13</v>
      </c>
      <c r="E48" s="1" t="s">
        <v>87</v>
      </c>
      <c r="I48" s="6">
        <v>104.13</v>
      </c>
      <c r="Y48" s="7">
        <f t="shared" si="1"/>
        <v>104.13</v>
      </c>
      <c r="Z48" s="2">
        <f t="shared" si="0"/>
        <v>0</v>
      </c>
    </row>
    <row r="49" spans="1:26">
      <c r="A49" s="5">
        <v>44484</v>
      </c>
      <c r="B49" s="1" t="s">
        <v>88</v>
      </c>
      <c r="C49" s="1" t="s">
        <v>6</v>
      </c>
      <c r="D49" s="2">
        <v>300</v>
      </c>
      <c r="E49" s="1" t="s">
        <v>89</v>
      </c>
      <c r="O49">
        <v>300</v>
      </c>
      <c r="Y49" s="7">
        <f t="shared" si="1"/>
        <v>300</v>
      </c>
      <c r="Z49" s="2">
        <f t="shared" si="0"/>
        <v>0</v>
      </c>
    </row>
    <row r="50" spans="1:26">
      <c r="A50" s="5">
        <v>44494</v>
      </c>
      <c r="B50" s="1" t="s">
        <v>90</v>
      </c>
      <c r="C50" s="1" t="s">
        <v>11</v>
      </c>
      <c r="D50" s="2">
        <v>398.71</v>
      </c>
      <c r="E50" s="1" t="s">
        <v>91</v>
      </c>
      <c r="I50" s="6">
        <v>398.71</v>
      </c>
      <c r="Y50" s="7">
        <f t="shared" si="1"/>
        <v>398.71</v>
      </c>
      <c r="Z50" s="2">
        <f t="shared" si="0"/>
        <v>0</v>
      </c>
    </row>
    <row r="51" spans="1:26">
      <c r="A51" s="5">
        <v>44496</v>
      </c>
      <c r="B51" s="1" t="s">
        <v>92</v>
      </c>
      <c r="C51" s="1" t="s">
        <v>6</v>
      </c>
      <c r="D51" s="2">
        <v>8.8000000000000007</v>
      </c>
      <c r="E51" s="1" t="s">
        <v>93</v>
      </c>
      <c r="Q51" s="6">
        <v>8.8000000000000007</v>
      </c>
      <c r="Y51" s="7">
        <f t="shared" si="1"/>
        <v>8.8000000000000007</v>
      </c>
      <c r="Z51" s="2">
        <f t="shared" si="0"/>
        <v>0</v>
      </c>
    </row>
    <row r="52" spans="1:26">
      <c r="A52" s="5">
        <v>44498</v>
      </c>
      <c r="B52" s="1" t="s">
        <v>94</v>
      </c>
      <c r="C52" s="1" t="s">
        <v>95</v>
      </c>
      <c r="D52" s="2">
        <v>1872.8</v>
      </c>
      <c r="E52" s="1" t="s">
        <v>96</v>
      </c>
      <c r="H52" s="6">
        <v>1872.8</v>
      </c>
      <c r="J52" s="17"/>
      <c r="Y52" s="7">
        <f t="shared" si="1"/>
        <v>1872.8</v>
      </c>
      <c r="Z52" s="2">
        <f t="shared" si="0"/>
        <v>0</v>
      </c>
    </row>
    <row r="53" spans="1:26">
      <c r="A53" s="5">
        <v>44498</v>
      </c>
      <c r="B53" s="1" t="s">
        <v>97</v>
      </c>
      <c r="C53" s="1" t="s">
        <v>6</v>
      </c>
      <c r="D53" s="2">
        <v>61.03</v>
      </c>
      <c r="E53" s="1" t="s">
        <v>93</v>
      </c>
      <c r="Q53" s="6">
        <v>61.03</v>
      </c>
      <c r="Y53" s="7">
        <f t="shared" si="1"/>
        <v>61.03</v>
      </c>
      <c r="Z53" s="2">
        <f t="shared" si="0"/>
        <v>0</v>
      </c>
    </row>
    <row r="54" spans="1:26">
      <c r="A54" s="5">
        <v>44500</v>
      </c>
      <c r="B54" s="1" t="s">
        <v>98</v>
      </c>
      <c r="C54" s="1" t="s">
        <v>95</v>
      </c>
      <c r="D54" s="2">
        <v>3019.8</v>
      </c>
      <c r="E54" s="1" t="s">
        <v>99</v>
      </c>
      <c r="H54" s="2">
        <f>3019.8-1050</f>
        <v>1969.8000000000002</v>
      </c>
      <c r="I54" s="6">
        <v>1050</v>
      </c>
      <c r="J54" s="17"/>
      <c r="Y54" s="7">
        <f t="shared" si="1"/>
        <v>3019.8</v>
      </c>
      <c r="Z54" s="2">
        <f t="shared" si="0"/>
        <v>0</v>
      </c>
    </row>
    <row r="55" spans="1:26">
      <c r="A55" s="5">
        <v>44500</v>
      </c>
      <c r="B55" s="1" t="s">
        <v>100</v>
      </c>
      <c r="C55" s="1" t="s">
        <v>95</v>
      </c>
      <c r="D55" s="2">
        <v>3235.4</v>
      </c>
      <c r="E55" s="1" t="s">
        <v>101</v>
      </c>
      <c r="H55" s="2">
        <f>3235.4+40-800</f>
        <v>2475.4</v>
      </c>
      <c r="I55" s="6">
        <v>800</v>
      </c>
      <c r="J55" s="17"/>
      <c r="U55" s="6">
        <v>-40</v>
      </c>
      <c r="Y55" s="7">
        <f t="shared" si="1"/>
        <v>3235.4</v>
      </c>
      <c r="Z55" s="2">
        <f t="shared" si="0"/>
        <v>0</v>
      </c>
    </row>
    <row r="56" spans="1:26">
      <c r="A56" s="5">
        <v>44500</v>
      </c>
      <c r="B56" s="1" t="s">
        <v>102</v>
      </c>
      <c r="C56" s="1" t="s">
        <v>95</v>
      </c>
      <c r="D56" s="2">
        <v>3890</v>
      </c>
      <c r="E56" s="1" t="s">
        <v>103</v>
      </c>
      <c r="H56" s="2">
        <f>3890-2170</f>
        <v>1720</v>
      </c>
      <c r="I56" s="6">
        <v>2170</v>
      </c>
      <c r="J56" s="17"/>
      <c r="Y56" s="7">
        <f t="shared" si="1"/>
        <v>3890</v>
      </c>
      <c r="Z56" s="2">
        <f t="shared" si="0"/>
        <v>0</v>
      </c>
    </row>
    <row r="57" spans="1:26">
      <c r="A57" s="5">
        <v>44500</v>
      </c>
      <c r="B57" s="1" t="s">
        <v>104</v>
      </c>
      <c r="C57" s="1" t="s">
        <v>95</v>
      </c>
      <c r="D57" s="2">
        <v>4355</v>
      </c>
      <c r="E57" s="1" t="s">
        <v>105</v>
      </c>
      <c r="H57" s="2">
        <f>4355-2505</f>
        <v>1850</v>
      </c>
      <c r="I57" s="6">
        <v>2505</v>
      </c>
      <c r="J57" s="17"/>
      <c r="Y57" s="7">
        <f t="shared" si="1"/>
        <v>4355</v>
      </c>
      <c r="Z57" s="2">
        <f t="shared" si="0"/>
        <v>0</v>
      </c>
    </row>
    <row r="58" spans="1:26">
      <c r="A58" s="5">
        <v>44501</v>
      </c>
      <c r="B58" s="1" t="s">
        <v>106</v>
      </c>
      <c r="C58" s="1" t="s">
        <v>95</v>
      </c>
      <c r="D58" s="2">
        <v>1175</v>
      </c>
      <c r="E58" s="1" t="s">
        <v>107</v>
      </c>
      <c r="H58" s="2">
        <f>1175-375</f>
        <v>800</v>
      </c>
      <c r="I58" s="6">
        <v>375</v>
      </c>
      <c r="Y58" s="7">
        <f t="shared" si="1"/>
        <v>1175</v>
      </c>
      <c r="Z58" s="2">
        <f t="shared" si="0"/>
        <v>0</v>
      </c>
    </row>
    <row r="59" spans="1:26">
      <c r="A59" s="5">
        <v>44512</v>
      </c>
      <c r="B59" s="1" t="s">
        <v>108</v>
      </c>
      <c r="C59" s="1" t="s">
        <v>95</v>
      </c>
      <c r="D59" s="2">
        <v>1441.21</v>
      </c>
      <c r="E59" s="1" t="s">
        <v>107</v>
      </c>
      <c r="H59" s="2">
        <f>1441.21-665</f>
        <v>776.21</v>
      </c>
      <c r="I59" s="6">
        <v>665</v>
      </c>
      <c r="J59" s="17"/>
      <c r="Y59" s="7">
        <f t="shared" si="1"/>
        <v>1441.21</v>
      </c>
      <c r="Z59" s="2">
        <f t="shared" si="0"/>
        <v>0</v>
      </c>
    </row>
    <row r="60" spans="1:26">
      <c r="A60" s="5">
        <v>44501</v>
      </c>
      <c r="B60" s="1" t="s">
        <v>109</v>
      </c>
      <c r="C60" s="1" t="s">
        <v>95</v>
      </c>
      <c r="D60" s="2">
        <v>2285</v>
      </c>
      <c r="E60" s="1" t="s">
        <v>110</v>
      </c>
      <c r="H60" s="2">
        <f>2285-550+40</f>
        <v>1775</v>
      </c>
      <c r="I60" s="6">
        <v>550</v>
      </c>
      <c r="J60" s="17"/>
      <c r="U60" s="6">
        <v>-40</v>
      </c>
      <c r="Y60" s="7">
        <f t="shared" si="1"/>
        <v>2285</v>
      </c>
      <c r="Z60" s="2">
        <f t="shared" si="0"/>
        <v>0</v>
      </c>
    </row>
    <row r="61" spans="1:26">
      <c r="A61" s="5">
        <v>44470</v>
      </c>
      <c r="B61" s="1" t="s">
        <v>25</v>
      </c>
      <c r="C61" s="1" t="s">
        <v>11</v>
      </c>
      <c r="D61" s="2">
        <v>16.940000000000001</v>
      </c>
      <c r="E61" s="1" t="s">
        <v>30</v>
      </c>
      <c r="I61" s="6">
        <v>16.940000000000001</v>
      </c>
      <c r="Y61" s="7">
        <f t="shared" si="1"/>
        <v>16.940000000000001</v>
      </c>
      <c r="Z61" s="2">
        <f t="shared" si="0"/>
        <v>0</v>
      </c>
    </row>
    <row r="62" spans="1:26">
      <c r="A62" s="5">
        <v>44475</v>
      </c>
      <c r="B62" s="1" t="s">
        <v>25</v>
      </c>
      <c r="C62" s="1" t="s">
        <v>11</v>
      </c>
      <c r="D62" s="2">
        <v>43.14</v>
      </c>
      <c r="E62" s="1" t="s">
        <v>71</v>
      </c>
      <c r="I62" s="6">
        <v>43.14</v>
      </c>
      <c r="Y62" s="7">
        <f t="shared" si="1"/>
        <v>43.14</v>
      </c>
      <c r="Z62" s="2">
        <f t="shared" si="0"/>
        <v>0</v>
      </c>
    </row>
    <row r="63" spans="1:26">
      <c r="A63" s="5">
        <v>44482</v>
      </c>
      <c r="B63" s="1" t="s">
        <v>25</v>
      </c>
      <c r="C63" s="1" t="s">
        <v>5</v>
      </c>
      <c r="D63" s="2">
        <v>348.49</v>
      </c>
      <c r="E63" s="1" t="s">
        <v>111</v>
      </c>
      <c r="P63" s="23">
        <v>348.49</v>
      </c>
      <c r="Y63" s="7">
        <f t="shared" si="1"/>
        <v>348.49</v>
      </c>
      <c r="Z63" s="2">
        <f t="shared" si="0"/>
        <v>0</v>
      </c>
    </row>
    <row r="64" spans="1:26">
      <c r="A64" s="5">
        <v>44483</v>
      </c>
      <c r="B64" s="1" t="s">
        <v>25</v>
      </c>
      <c r="C64" s="1" t="s">
        <v>5</v>
      </c>
      <c r="D64" s="2">
        <v>1481.54</v>
      </c>
      <c r="E64" s="1" t="s">
        <v>112</v>
      </c>
      <c r="L64" s="6">
        <v>1481.54</v>
      </c>
      <c r="Y64" s="7">
        <f t="shared" si="1"/>
        <v>1481.54</v>
      </c>
      <c r="Z64" s="2">
        <f t="shared" si="0"/>
        <v>0</v>
      </c>
    </row>
    <row r="65" spans="1:26">
      <c r="A65" s="5">
        <v>44494</v>
      </c>
      <c r="B65" s="1" t="s">
        <v>25</v>
      </c>
      <c r="C65" s="1" t="s">
        <v>5</v>
      </c>
      <c r="D65" s="2">
        <v>48.74</v>
      </c>
      <c r="E65" s="1" t="s">
        <v>113</v>
      </c>
      <c r="P65" s="23">
        <v>48.74</v>
      </c>
      <c r="Y65" s="7">
        <f t="shared" si="1"/>
        <v>48.74</v>
      </c>
      <c r="Z65" s="2">
        <f t="shared" si="0"/>
        <v>0</v>
      </c>
    </row>
    <row r="66" spans="1:26">
      <c r="A66" s="5">
        <v>44494</v>
      </c>
      <c r="B66" s="1" t="s">
        <v>25</v>
      </c>
      <c r="C66" s="1" t="s">
        <v>15</v>
      </c>
      <c r="D66" s="2">
        <v>66.39</v>
      </c>
      <c r="E66" s="1" t="s">
        <v>114</v>
      </c>
      <c r="K66" s="6">
        <v>66.39</v>
      </c>
      <c r="Y66" s="7">
        <f t="shared" si="1"/>
        <v>66.39</v>
      </c>
      <c r="Z66" s="2">
        <f t="shared" si="0"/>
        <v>0</v>
      </c>
    </row>
    <row r="67" spans="1:26">
      <c r="A67" s="5">
        <v>44494</v>
      </c>
      <c r="B67" s="1" t="s">
        <v>25</v>
      </c>
      <c r="C67" s="1" t="s">
        <v>5</v>
      </c>
      <c r="D67" s="2">
        <v>93.14</v>
      </c>
      <c r="E67" s="1" t="s">
        <v>115</v>
      </c>
      <c r="P67" s="23">
        <v>93.14</v>
      </c>
      <c r="Y67" s="7">
        <f t="shared" si="1"/>
        <v>93.14</v>
      </c>
      <c r="Z67" s="2">
        <f t="shared" si="0"/>
        <v>0</v>
      </c>
    </row>
    <row r="68" spans="1:26">
      <c r="A68" s="5">
        <v>44495</v>
      </c>
      <c r="B68" s="1" t="s">
        <v>25</v>
      </c>
      <c r="C68" s="1" t="s">
        <v>5</v>
      </c>
      <c r="D68" s="2">
        <v>168.93</v>
      </c>
      <c r="E68" s="1" t="s">
        <v>116</v>
      </c>
      <c r="K68" s="6">
        <v>168.93</v>
      </c>
      <c r="Y68" s="7">
        <f t="shared" si="1"/>
        <v>168.93</v>
      </c>
      <c r="Z68" s="2">
        <f t="shared" ref="Z68:Z74" si="2">D68-Y68</f>
        <v>0</v>
      </c>
    </row>
    <row r="69" spans="1:26">
      <c r="A69" s="5">
        <v>44496</v>
      </c>
      <c r="B69" s="1" t="s">
        <v>25</v>
      </c>
      <c r="C69" s="1" t="s">
        <v>15</v>
      </c>
      <c r="D69" s="2">
        <v>30.83</v>
      </c>
      <c r="E69" s="1" t="s">
        <v>117</v>
      </c>
      <c r="K69" s="6">
        <v>30.83</v>
      </c>
      <c r="Y69" s="7">
        <f t="shared" ref="Y69:Y74" si="3">SUM(F69:X69)</f>
        <v>30.83</v>
      </c>
      <c r="Z69" s="2">
        <f t="shared" si="2"/>
        <v>0</v>
      </c>
    </row>
    <row r="70" spans="1:26">
      <c r="A70" s="5">
        <v>44498</v>
      </c>
      <c r="B70" s="1" t="s">
        <v>25</v>
      </c>
      <c r="C70" s="1" t="s">
        <v>118</v>
      </c>
      <c r="D70" s="2">
        <v>430.34</v>
      </c>
      <c r="E70" s="1" t="s">
        <v>119</v>
      </c>
      <c r="J70" s="6">
        <v>430.34</v>
      </c>
      <c r="Y70" s="7">
        <f t="shared" si="3"/>
        <v>430.34</v>
      </c>
      <c r="Z70" s="2">
        <f t="shared" si="2"/>
        <v>0</v>
      </c>
    </row>
    <row r="71" spans="1:26">
      <c r="A71" s="5">
        <v>44502</v>
      </c>
      <c r="B71" s="1" t="s">
        <v>25</v>
      </c>
      <c r="C71" s="1" t="s">
        <v>15</v>
      </c>
      <c r="D71" s="2">
        <v>40</v>
      </c>
      <c r="E71" s="1" t="s">
        <v>120</v>
      </c>
      <c r="K71" s="6">
        <v>40</v>
      </c>
      <c r="Y71" s="7">
        <f t="shared" si="3"/>
        <v>40</v>
      </c>
      <c r="Z71" s="2">
        <f t="shared" si="2"/>
        <v>0</v>
      </c>
    </row>
    <row r="72" spans="1:26">
      <c r="A72" s="5">
        <v>44502</v>
      </c>
      <c r="B72" s="1" t="s">
        <v>25</v>
      </c>
      <c r="C72" s="1" t="s">
        <v>11</v>
      </c>
      <c r="D72" s="2">
        <v>125.5</v>
      </c>
      <c r="E72" s="1" t="s">
        <v>121</v>
      </c>
      <c r="I72" s="6">
        <v>125.5</v>
      </c>
      <c r="Y72" s="7">
        <f t="shared" si="3"/>
        <v>125.5</v>
      </c>
      <c r="Z72" s="2">
        <f t="shared" si="2"/>
        <v>0</v>
      </c>
    </row>
    <row r="73" spans="1:26">
      <c r="A73" s="5">
        <v>44509</v>
      </c>
      <c r="B73" s="1" t="s">
        <v>25</v>
      </c>
      <c r="C73" s="1" t="s">
        <v>11</v>
      </c>
      <c r="D73" s="2">
        <v>83</v>
      </c>
      <c r="E73" s="1" t="s">
        <v>121</v>
      </c>
      <c r="I73" s="6">
        <v>83</v>
      </c>
      <c r="Y73" s="7">
        <f t="shared" si="3"/>
        <v>83</v>
      </c>
      <c r="Z73" s="2">
        <f t="shared" si="2"/>
        <v>0</v>
      </c>
    </row>
    <row r="74" spans="1:26">
      <c r="A74" s="5">
        <v>44510</v>
      </c>
      <c r="B74" s="1" t="s">
        <v>25</v>
      </c>
      <c r="C74" s="1" t="s">
        <v>11</v>
      </c>
      <c r="D74" s="2">
        <v>48.14</v>
      </c>
      <c r="E74" s="1" t="s">
        <v>122</v>
      </c>
      <c r="I74" s="6">
        <v>48.14</v>
      </c>
      <c r="Y74" s="7">
        <f t="shared" si="3"/>
        <v>48.14</v>
      </c>
      <c r="Z74" s="2">
        <f t="shared" si="2"/>
        <v>0</v>
      </c>
    </row>
    <row r="75" spans="1:26">
      <c r="D75" s="2">
        <f>SUM(D4:D74)</f>
        <v>84368.989999999991</v>
      </c>
      <c r="F75" s="2">
        <f t="shared" ref="F75:Z75" si="4">SUM(F4:F74)</f>
        <v>0</v>
      </c>
      <c r="G75" s="2">
        <f t="shared" si="4"/>
        <v>48916.649999999994</v>
      </c>
      <c r="H75" s="2">
        <f t="shared" si="4"/>
        <v>13239.21</v>
      </c>
      <c r="I75" s="2">
        <f t="shared" si="4"/>
        <v>9325.76</v>
      </c>
      <c r="J75" s="2">
        <f t="shared" si="4"/>
        <v>430.34</v>
      </c>
      <c r="K75" s="2">
        <f t="shared" si="4"/>
        <v>3131.7</v>
      </c>
      <c r="L75" s="2">
        <f t="shared" si="4"/>
        <v>1859.94</v>
      </c>
      <c r="M75" s="2">
        <f t="shared" si="4"/>
        <v>24.5</v>
      </c>
      <c r="N75" s="2">
        <f t="shared" si="4"/>
        <v>0</v>
      </c>
      <c r="O75" s="2">
        <f t="shared" si="4"/>
        <v>1809.2000000000003</v>
      </c>
      <c r="P75" s="2">
        <f t="shared" si="4"/>
        <v>490.37</v>
      </c>
      <c r="Q75" s="2">
        <f t="shared" si="4"/>
        <v>69.83</v>
      </c>
      <c r="R75" s="2"/>
      <c r="S75" s="2"/>
      <c r="T75" s="2">
        <f t="shared" si="4"/>
        <v>0</v>
      </c>
      <c r="U75" s="2">
        <f t="shared" si="4"/>
        <v>-80</v>
      </c>
      <c r="V75" s="2">
        <f t="shared" si="4"/>
        <v>5008</v>
      </c>
      <c r="W75" s="2">
        <f t="shared" si="4"/>
        <v>143</v>
      </c>
      <c r="X75" s="2">
        <f t="shared" si="4"/>
        <v>0.49</v>
      </c>
      <c r="Y75" s="2">
        <f t="shared" si="4"/>
        <v>84368.989999999991</v>
      </c>
      <c r="Z75" s="2">
        <f t="shared" si="4"/>
        <v>0</v>
      </c>
    </row>
    <row r="76" spans="1:26">
      <c r="Z76" s="2"/>
    </row>
    <row r="77" spans="1:26">
      <c r="A77" s="5" t="s">
        <v>144</v>
      </c>
      <c r="Z77" s="2"/>
    </row>
    <row r="78" spans="1:26">
      <c r="A78" s="5">
        <v>44500</v>
      </c>
      <c r="B78" s="1" t="s">
        <v>123</v>
      </c>
      <c r="C78" s="1" t="s">
        <v>95</v>
      </c>
      <c r="D78" s="2">
        <v>8255.25</v>
      </c>
      <c r="E78" s="1" t="s">
        <v>124</v>
      </c>
      <c r="H78" s="6">
        <f>8255.25-5800+40</f>
        <v>2495.25</v>
      </c>
      <c r="I78" s="23">
        <v>5800</v>
      </c>
      <c r="J78" s="17"/>
      <c r="N78" s="16"/>
      <c r="T78" s="2"/>
      <c r="U78" s="6">
        <v>-40</v>
      </c>
      <c r="Z78" s="2"/>
    </row>
    <row r="79" spans="1:26">
      <c r="A79" s="5">
        <v>44501</v>
      </c>
      <c r="B79" s="1" t="s">
        <v>125</v>
      </c>
      <c r="C79" s="1" t="s">
        <v>23</v>
      </c>
      <c r="D79" s="2">
        <v>26723.82</v>
      </c>
      <c r="E79" s="1" t="s">
        <v>24</v>
      </c>
      <c r="G79">
        <v>26723.82</v>
      </c>
      <c r="T79" s="2"/>
      <c r="Z79" s="2"/>
    </row>
    <row r="80" spans="1:26">
      <c r="A80" s="4">
        <v>43622</v>
      </c>
      <c r="B80" s="3" t="s">
        <v>4</v>
      </c>
      <c r="C80" s="3" t="s">
        <v>128</v>
      </c>
      <c r="D80" s="2">
        <v>5000</v>
      </c>
      <c r="G80">
        <v>5000</v>
      </c>
      <c r="Z80" s="2"/>
    </row>
    <row r="81" spans="1:29">
      <c r="A81" s="4">
        <v>43761</v>
      </c>
      <c r="B81" s="3" t="s">
        <v>4</v>
      </c>
      <c r="C81" s="3" t="s">
        <v>7</v>
      </c>
      <c r="D81" s="2">
        <v>2306.7800000000002</v>
      </c>
      <c r="T81">
        <v>2306.7800000000002</v>
      </c>
      <c r="Z81" s="2"/>
    </row>
    <row r="82" spans="1:29">
      <c r="A82" s="4"/>
      <c r="B82" s="3" t="s">
        <v>168</v>
      </c>
      <c r="C82" s="3" t="s">
        <v>87</v>
      </c>
      <c r="D82" s="2">
        <v>-500.03</v>
      </c>
      <c r="K82" s="6">
        <v>-500.03</v>
      </c>
      <c r="Z82" s="2"/>
    </row>
    <row r="84" spans="1:29">
      <c r="C84" s="1" t="s">
        <v>126</v>
      </c>
      <c r="D84" s="2">
        <f>SUM(D75:D82)</f>
        <v>126154.81</v>
      </c>
      <c r="E84" s="27">
        <f>SUM(F84:X84)</f>
        <v>126154.80999999998</v>
      </c>
      <c r="F84" s="2">
        <f>SUM(F75:F82)</f>
        <v>0</v>
      </c>
      <c r="G84" s="2">
        <f t="shared" ref="G84:Y84" si="5">SUM(G75:G82)</f>
        <v>80640.47</v>
      </c>
      <c r="H84" s="2">
        <f t="shared" si="5"/>
        <v>15734.46</v>
      </c>
      <c r="I84" s="2">
        <f t="shared" si="5"/>
        <v>15125.76</v>
      </c>
      <c r="J84" s="2">
        <f t="shared" si="5"/>
        <v>430.34</v>
      </c>
      <c r="K84" s="2">
        <f t="shared" si="5"/>
        <v>2631.67</v>
      </c>
      <c r="L84" s="2">
        <f t="shared" si="5"/>
        <v>1859.94</v>
      </c>
      <c r="M84" s="2">
        <f t="shared" si="5"/>
        <v>24.5</v>
      </c>
      <c r="N84" s="2">
        <f t="shared" si="5"/>
        <v>0</v>
      </c>
      <c r="O84" s="2">
        <f t="shared" si="5"/>
        <v>1809.2000000000003</v>
      </c>
      <c r="P84" s="2">
        <f t="shared" si="5"/>
        <v>490.37</v>
      </c>
      <c r="Q84" s="2">
        <f t="shared" si="5"/>
        <v>69.83</v>
      </c>
      <c r="R84" s="2">
        <f t="shared" si="5"/>
        <v>0</v>
      </c>
      <c r="S84" s="2">
        <f t="shared" si="5"/>
        <v>0</v>
      </c>
      <c r="T84" s="2">
        <f t="shared" si="5"/>
        <v>2306.7800000000002</v>
      </c>
      <c r="U84" s="2">
        <f t="shared" si="5"/>
        <v>-120</v>
      </c>
      <c r="V84" s="2">
        <f t="shared" si="5"/>
        <v>5008</v>
      </c>
      <c r="W84" s="2">
        <f t="shared" si="5"/>
        <v>143</v>
      </c>
      <c r="X84" s="2">
        <f t="shared" si="5"/>
        <v>0.49</v>
      </c>
      <c r="Y84" s="2">
        <f t="shared" si="5"/>
        <v>84368.989999999991</v>
      </c>
    </row>
    <row r="85" spans="1:29">
      <c r="I85" s="14"/>
      <c r="K85" s="14"/>
      <c r="L85" s="14"/>
      <c r="M85" s="14"/>
      <c r="N85" s="14"/>
      <c r="X85" s="6"/>
    </row>
    <row r="86" spans="1:29">
      <c r="A86" s="5" t="s">
        <v>146</v>
      </c>
    </row>
    <row r="87" spans="1:29">
      <c r="B87" s="1" t="s">
        <v>147</v>
      </c>
      <c r="C87" s="20"/>
      <c r="D87" s="18"/>
      <c r="E87" s="20"/>
      <c r="F87" s="14"/>
      <c r="G87" s="19">
        <f>-7844.25-3749.51</f>
        <v>-11593.76</v>
      </c>
      <c r="H87" s="14">
        <f>95.81+95.81+114.49+118.49+1071.45+1071.45+1181.45+1095.24+1071.45+857.16+1071.45</f>
        <v>7844.2499999999991</v>
      </c>
      <c r="I87" s="14"/>
      <c r="J87" s="14"/>
      <c r="K87" s="14">
        <f>1500.03+2209.8+39.68</f>
        <v>3749.5099999999998</v>
      </c>
      <c r="L87" s="14"/>
      <c r="M87" s="14"/>
      <c r="N87" s="14"/>
      <c r="O87" s="19"/>
      <c r="P87" s="15"/>
      <c r="Q87" s="14"/>
      <c r="R87" s="14"/>
      <c r="S87" s="14"/>
      <c r="T87" s="19"/>
      <c r="U87" s="14"/>
      <c r="V87" s="14"/>
      <c r="W87" s="14"/>
      <c r="X87" s="19"/>
      <c r="Y87" s="7">
        <f t="shared" ref="Y87:Y93" si="6">SUM(F87:X87)</f>
        <v>0</v>
      </c>
      <c r="Z87" s="2">
        <f t="shared" ref="Z87:Z88" si="7">SUM(Z16:Z86)</f>
        <v>0</v>
      </c>
      <c r="AA87" s="19"/>
      <c r="AB87" s="19"/>
      <c r="AC87" s="19"/>
    </row>
    <row r="88" spans="1:29">
      <c r="B88" s="1" t="s">
        <v>148</v>
      </c>
      <c r="C88" s="20"/>
      <c r="D88" s="18"/>
      <c r="E88" s="20"/>
      <c r="F88" s="14">
        <v>51692.78</v>
      </c>
      <c r="G88" s="19">
        <v>-51692.78</v>
      </c>
      <c r="H88" s="14"/>
      <c r="I88" s="14"/>
      <c r="J88" s="14"/>
      <c r="K88" s="14"/>
      <c r="L88" s="14"/>
      <c r="M88" s="14"/>
      <c r="N88" s="14"/>
      <c r="O88" s="19"/>
      <c r="P88" s="15"/>
      <c r="Q88" s="14"/>
      <c r="R88" s="14"/>
      <c r="S88" s="14"/>
      <c r="T88" s="19"/>
      <c r="U88" s="14"/>
      <c r="V88" s="14"/>
      <c r="W88" s="14"/>
      <c r="X88" s="19"/>
      <c r="Y88" s="7">
        <f t="shared" si="6"/>
        <v>0</v>
      </c>
      <c r="Z88" s="2">
        <f t="shared" si="7"/>
        <v>0</v>
      </c>
      <c r="AA88" s="19"/>
      <c r="AB88" s="19"/>
      <c r="AC88" s="19"/>
    </row>
    <row r="89" spans="1:29">
      <c r="C89" s="20"/>
      <c r="D89" s="18"/>
      <c r="E89" s="20"/>
      <c r="F89" s="14"/>
      <c r="G89" s="19"/>
      <c r="H89" s="14"/>
      <c r="I89" s="14"/>
      <c r="J89" s="14"/>
      <c r="K89" s="14"/>
      <c r="L89" s="14"/>
      <c r="M89" s="14"/>
      <c r="N89" s="14"/>
      <c r="O89" s="19"/>
      <c r="P89" s="15"/>
      <c r="Q89" s="14"/>
      <c r="R89" s="14"/>
      <c r="S89" s="14"/>
      <c r="T89" s="19"/>
      <c r="U89" s="14"/>
      <c r="V89" s="14"/>
      <c r="W89" s="14"/>
      <c r="X89" s="19"/>
      <c r="Z89" s="2"/>
      <c r="AA89" s="19"/>
      <c r="AB89" s="19"/>
      <c r="AC89" s="19"/>
    </row>
    <row r="90" spans="1:29">
      <c r="A90" s="5" t="s">
        <v>151</v>
      </c>
      <c r="C90" s="20"/>
      <c r="D90" s="18"/>
      <c r="E90" s="20"/>
      <c r="F90" s="14"/>
      <c r="G90" s="19"/>
      <c r="H90" s="14"/>
      <c r="I90" s="14"/>
      <c r="J90" s="14"/>
      <c r="K90" s="14"/>
      <c r="L90" s="14"/>
      <c r="M90" s="14"/>
      <c r="N90" s="14"/>
      <c r="O90" s="19"/>
      <c r="P90" s="15"/>
      <c r="Q90" s="14"/>
      <c r="R90" s="14"/>
      <c r="S90" s="14"/>
      <c r="T90" s="19"/>
      <c r="U90" s="14"/>
      <c r="V90" s="14"/>
      <c r="W90" s="14"/>
      <c r="X90" s="19"/>
      <c r="Z90" s="2"/>
      <c r="AA90" s="19"/>
      <c r="AB90" s="19"/>
      <c r="AC90" s="19"/>
    </row>
    <row r="91" spans="1:29">
      <c r="B91" s="1" t="s">
        <v>152</v>
      </c>
      <c r="C91" s="20"/>
      <c r="D91" s="18">
        <v>120</v>
      </c>
      <c r="E91" s="20"/>
      <c r="F91" s="14"/>
      <c r="G91" s="19"/>
      <c r="H91" s="14"/>
      <c r="I91" s="14"/>
      <c r="J91" s="14"/>
      <c r="K91" s="14"/>
      <c r="L91" s="14"/>
      <c r="M91" s="14"/>
      <c r="N91" s="14"/>
      <c r="O91" s="19"/>
      <c r="P91" s="15"/>
      <c r="Q91" s="14"/>
      <c r="R91" s="14"/>
      <c r="S91" s="14"/>
      <c r="T91" s="19"/>
      <c r="U91" s="14">
        <v>120</v>
      </c>
      <c r="V91" s="14"/>
      <c r="W91" s="14"/>
      <c r="X91" s="14"/>
      <c r="Y91" s="7">
        <f t="shared" si="6"/>
        <v>120</v>
      </c>
      <c r="Z91" s="2"/>
      <c r="AA91" s="19"/>
      <c r="AB91" s="19"/>
      <c r="AC91" s="19"/>
    </row>
    <row r="92" spans="1:29">
      <c r="B92" s="1" t="s">
        <v>153</v>
      </c>
      <c r="C92" s="20"/>
      <c r="D92" s="18">
        <v>-5151</v>
      </c>
      <c r="E92" s="20"/>
      <c r="F92" s="14"/>
      <c r="G92" s="19"/>
      <c r="H92" s="14"/>
      <c r="I92" s="14"/>
      <c r="J92" s="14"/>
      <c r="K92" s="14"/>
      <c r="L92" s="14"/>
      <c r="M92" s="14"/>
      <c r="N92" s="14"/>
      <c r="O92" s="19"/>
      <c r="P92" s="15"/>
      <c r="Q92" s="14"/>
      <c r="R92" s="14"/>
      <c r="S92" s="14"/>
      <c r="T92" s="19"/>
      <c r="U92" s="14"/>
      <c r="V92" s="14">
        <v>-5008</v>
      </c>
      <c r="W92" s="14">
        <v>-143</v>
      </c>
      <c r="X92" s="19"/>
      <c r="Y92" s="7">
        <f t="shared" si="6"/>
        <v>-5151</v>
      </c>
      <c r="Z92" s="2"/>
      <c r="AA92" s="19"/>
      <c r="AB92" s="19"/>
      <c r="AC92" s="19"/>
    </row>
    <row r="93" spans="1:29">
      <c r="B93" s="1" t="s">
        <v>154</v>
      </c>
      <c r="C93" s="25"/>
      <c r="D93" s="18">
        <v>-0.49</v>
      </c>
      <c r="E93" s="20"/>
      <c r="F93" s="14"/>
      <c r="G93" s="19"/>
      <c r="H93" s="14"/>
      <c r="I93" s="14"/>
      <c r="J93" s="14"/>
      <c r="K93" s="14"/>
      <c r="L93" s="14"/>
      <c r="M93" s="14"/>
      <c r="N93" s="14"/>
      <c r="O93" s="19"/>
      <c r="P93" s="15"/>
      <c r="Q93" s="14"/>
      <c r="R93" s="14"/>
      <c r="S93" s="14"/>
      <c r="T93" s="19"/>
      <c r="U93" s="14"/>
      <c r="V93" s="14"/>
      <c r="W93" s="14"/>
      <c r="X93" s="19">
        <v>-0.49</v>
      </c>
      <c r="Y93" s="7">
        <f t="shared" si="6"/>
        <v>-0.49</v>
      </c>
      <c r="Z93" s="2"/>
      <c r="AA93" s="19"/>
      <c r="AB93" s="19"/>
      <c r="AC93" s="19"/>
    </row>
    <row r="94" spans="1:29">
      <c r="C94" s="20"/>
      <c r="D94" s="18"/>
      <c r="E94" s="20"/>
      <c r="F94" s="14"/>
      <c r="G94" s="19"/>
      <c r="H94" s="14"/>
      <c r="I94" s="14"/>
      <c r="J94" s="14"/>
      <c r="K94" s="14"/>
      <c r="L94" s="14"/>
      <c r="M94" s="14"/>
      <c r="N94" s="14"/>
      <c r="O94" s="19"/>
      <c r="P94" s="15"/>
      <c r="Q94" s="14"/>
      <c r="R94" s="14"/>
      <c r="S94" s="14"/>
      <c r="T94" s="19"/>
      <c r="U94" s="14"/>
      <c r="V94" s="14"/>
      <c r="W94" s="14"/>
      <c r="X94" s="19"/>
      <c r="Y94" s="24"/>
      <c r="Z94" s="19"/>
      <c r="AA94" s="19"/>
      <c r="AB94" s="19"/>
      <c r="AC94" s="19"/>
    </row>
    <row r="95" spans="1:29">
      <c r="A95" s="5" t="s">
        <v>155</v>
      </c>
      <c r="C95" s="20"/>
      <c r="D95" s="18"/>
      <c r="E95" s="20"/>
      <c r="F95" s="14"/>
      <c r="G95" s="19"/>
      <c r="H95" s="14"/>
      <c r="I95" s="14"/>
      <c r="J95" s="18"/>
      <c r="K95" s="14"/>
      <c r="L95" s="14"/>
      <c r="M95" s="14"/>
      <c r="N95" s="14"/>
      <c r="O95" s="19"/>
      <c r="P95" s="15"/>
      <c r="Q95" s="18"/>
      <c r="R95" s="18"/>
      <c r="S95" s="18"/>
      <c r="T95" s="19"/>
      <c r="U95" s="18"/>
      <c r="V95" s="18"/>
      <c r="W95" s="18"/>
      <c r="X95" s="18"/>
      <c r="Y95" s="18"/>
      <c r="Z95" s="19"/>
      <c r="AA95" s="19"/>
      <c r="AB95" s="19"/>
      <c r="AC95" s="19"/>
    </row>
    <row r="96" spans="1:29">
      <c r="B96" s="26" t="s">
        <v>156</v>
      </c>
      <c r="C96" s="20"/>
      <c r="D96" s="18">
        <v>-1200</v>
      </c>
      <c r="E96" s="20"/>
      <c r="F96" s="14"/>
      <c r="G96" s="19"/>
      <c r="H96" s="14"/>
      <c r="I96" s="14"/>
      <c r="J96" s="14"/>
      <c r="K96" s="14">
        <v>-1200</v>
      </c>
      <c r="L96" s="14"/>
      <c r="M96" s="14"/>
      <c r="N96" s="14"/>
      <c r="O96" s="19"/>
      <c r="P96" s="15"/>
      <c r="Q96" s="14"/>
      <c r="R96" s="14"/>
      <c r="S96" s="14"/>
      <c r="T96" s="19"/>
      <c r="U96" s="14"/>
      <c r="V96" s="14"/>
      <c r="W96" s="14"/>
      <c r="X96" s="19"/>
      <c r="Y96" s="24"/>
      <c r="Z96" s="19"/>
      <c r="AA96" s="19"/>
      <c r="AB96" s="19"/>
      <c r="AC96" s="19"/>
    </row>
    <row r="97" spans="1:26">
      <c r="B97" s="26" t="s">
        <v>157</v>
      </c>
      <c r="D97" s="2">
        <v>331.89</v>
      </c>
      <c r="N97" s="6">
        <v>331.89</v>
      </c>
    </row>
    <row r="98" spans="1:26">
      <c r="B98" s="26" t="s">
        <v>158</v>
      </c>
      <c r="D98" s="2">
        <v>-194.15</v>
      </c>
      <c r="P98">
        <v>-194.15</v>
      </c>
      <c r="Q98" s="7"/>
      <c r="R98" s="7"/>
      <c r="S98" s="7"/>
    </row>
    <row r="99" spans="1:26">
      <c r="B99" s="26" t="s">
        <v>159</v>
      </c>
      <c r="D99" s="2">
        <v>-341.61</v>
      </c>
      <c r="O99">
        <v>-341.61</v>
      </c>
      <c r="P99"/>
      <c r="Q99" s="7"/>
      <c r="R99" s="7"/>
      <c r="S99" s="7"/>
    </row>
    <row r="101" spans="1:26">
      <c r="C101" s="1" t="s">
        <v>127</v>
      </c>
      <c r="D101" s="2">
        <f>SUM(D84:D99)</f>
        <v>119719.45</v>
      </c>
      <c r="F101" s="2">
        <f>SUM(F84:F99)</f>
        <v>51692.78</v>
      </c>
      <c r="G101" s="2">
        <f t="shared" ref="G101:Z101" si="8">SUM(G84:G99)</f>
        <v>17353.930000000008</v>
      </c>
      <c r="H101" s="2">
        <f t="shared" si="8"/>
        <v>23578.71</v>
      </c>
      <c r="I101" s="2">
        <f t="shared" si="8"/>
        <v>15125.76</v>
      </c>
      <c r="J101" s="2">
        <f t="shared" si="8"/>
        <v>430.34</v>
      </c>
      <c r="K101" s="2">
        <f t="shared" si="8"/>
        <v>5181.18</v>
      </c>
      <c r="L101" s="2">
        <f t="shared" si="8"/>
        <v>1859.94</v>
      </c>
      <c r="M101" s="2">
        <f t="shared" si="8"/>
        <v>24.5</v>
      </c>
      <c r="N101" s="2">
        <f t="shared" si="8"/>
        <v>331.89</v>
      </c>
      <c r="O101" s="2">
        <f t="shared" si="8"/>
        <v>1467.5900000000001</v>
      </c>
      <c r="P101" s="2">
        <f t="shared" si="8"/>
        <v>296.22000000000003</v>
      </c>
      <c r="Q101" s="2">
        <f t="shared" si="8"/>
        <v>69.83</v>
      </c>
      <c r="R101" s="2">
        <f t="shared" si="8"/>
        <v>0</v>
      </c>
      <c r="S101" s="2">
        <f t="shared" si="8"/>
        <v>0</v>
      </c>
      <c r="T101" s="2">
        <f t="shared" si="8"/>
        <v>2306.7800000000002</v>
      </c>
      <c r="U101" s="2">
        <f t="shared" si="8"/>
        <v>0</v>
      </c>
      <c r="V101" s="2">
        <f t="shared" si="8"/>
        <v>0</v>
      </c>
      <c r="W101" s="2">
        <f t="shared" si="8"/>
        <v>0</v>
      </c>
      <c r="X101" s="2">
        <f t="shared" si="8"/>
        <v>0</v>
      </c>
      <c r="Y101" s="2">
        <f t="shared" si="8"/>
        <v>79337.499999999985</v>
      </c>
      <c r="Z101" s="2">
        <f t="shared" si="8"/>
        <v>0</v>
      </c>
    </row>
    <row r="102" spans="1:26">
      <c r="E102" s="27">
        <f>SUM(F101:X101)</f>
        <v>119719.45000000001</v>
      </c>
    </row>
    <row r="103" spans="1:26">
      <c r="O103" s="2"/>
    </row>
    <row r="104" spans="1:26">
      <c r="A104" s="5">
        <v>44500</v>
      </c>
      <c r="B104" s="1" t="s">
        <v>123</v>
      </c>
      <c r="C104" s="1" t="s">
        <v>95</v>
      </c>
      <c r="D104" s="2">
        <v>8255.25</v>
      </c>
      <c r="T104" s="2">
        <v>8255.25</v>
      </c>
    </row>
    <row r="105" spans="1:26">
      <c r="A105" s="5">
        <v>44501</v>
      </c>
      <c r="B105" s="1" t="s">
        <v>125</v>
      </c>
      <c r="C105" s="1" t="s">
        <v>23</v>
      </c>
      <c r="D105" s="2">
        <v>26723.82</v>
      </c>
      <c r="N105" s="2"/>
      <c r="T105" s="2">
        <v>26723.82</v>
      </c>
    </row>
    <row r="106" spans="1:26">
      <c r="A106" s="4">
        <v>43622</v>
      </c>
      <c r="B106" s="3" t="s">
        <v>4</v>
      </c>
      <c r="C106" s="3" t="s">
        <v>128</v>
      </c>
      <c r="D106" s="2">
        <v>5000</v>
      </c>
      <c r="T106" s="2">
        <v>5000</v>
      </c>
    </row>
    <row r="107" spans="1:26">
      <c r="A107" s="4"/>
      <c r="B107" s="3" t="s">
        <v>4</v>
      </c>
      <c r="C107" s="3" t="s">
        <v>161</v>
      </c>
      <c r="D107" s="2">
        <v>209.5</v>
      </c>
      <c r="R107" s="6">
        <v>209.5</v>
      </c>
      <c r="T107" s="2"/>
    </row>
    <row r="108" spans="1:26">
      <c r="A108" s="4"/>
      <c r="B108" s="3" t="s">
        <v>162</v>
      </c>
      <c r="C108" s="3" t="s">
        <v>163</v>
      </c>
      <c r="D108" s="2">
        <v>325</v>
      </c>
      <c r="S108" s="2">
        <v>325</v>
      </c>
      <c r="T108" s="2"/>
    </row>
    <row r="109" spans="1:26">
      <c r="A109" s="4"/>
      <c r="B109" s="3" t="s">
        <v>162</v>
      </c>
      <c r="C109" s="3" t="s">
        <v>164</v>
      </c>
      <c r="D109" s="2">
        <v>100</v>
      </c>
      <c r="S109" s="2">
        <v>100</v>
      </c>
      <c r="T109" s="2"/>
    </row>
    <row r="110" spans="1:26">
      <c r="A110" s="4"/>
      <c r="B110" s="3" t="s">
        <v>162</v>
      </c>
      <c r="C110" s="3" t="s">
        <v>165</v>
      </c>
      <c r="D110" s="2">
        <v>75</v>
      </c>
      <c r="S110" s="2">
        <v>75</v>
      </c>
      <c r="T110" s="2"/>
    </row>
    <row r="111" spans="1:26">
      <c r="A111" s="4"/>
      <c r="B111" s="3" t="s">
        <v>162</v>
      </c>
      <c r="C111" s="3" t="s">
        <v>166</v>
      </c>
      <c r="D111" s="2">
        <v>75</v>
      </c>
      <c r="S111" s="2">
        <v>75</v>
      </c>
      <c r="T111" s="2"/>
    </row>
    <row r="112" spans="1:26">
      <c r="A112" s="4"/>
      <c r="B112" s="3"/>
      <c r="C112" s="3"/>
      <c r="T112" s="2"/>
    </row>
    <row r="114" spans="4:25">
      <c r="D114" s="2">
        <f>SUM(D101:D112)</f>
        <v>160483.01999999999</v>
      </c>
      <c r="E114" s="27">
        <f>SUM(F114:X114)</f>
        <v>160483.02000000002</v>
      </c>
      <c r="F114" s="2">
        <f>SUM(F101:F112)</f>
        <v>51692.78</v>
      </c>
      <c r="G114" s="2">
        <f t="shared" ref="G114:Y114" si="9">SUM(G101:G112)</f>
        <v>17353.930000000008</v>
      </c>
      <c r="H114" s="2">
        <f t="shared" si="9"/>
        <v>23578.71</v>
      </c>
      <c r="I114" s="2">
        <f t="shared" si="9"/>
        <v>15125.76</v>
      </c>
      <c r="J114" s="2">
        <f t="shared" si="9"/>
        <v>430.34</v>
      </c>
      <c r="K114" s="2">
        <f t="shared" si="9"/>
        <v>5181.18</v>
      </c>
      <c r="L114" s="2">
        <f t="shared" si="9"/>
        <v>1859.94</v>
      </c>
      <c r="M114" s="2">
        <f t="shared" si="9"/>
        <v>24.5</v>
      </c>
      <c r="N114" s="2">
        <f t="shared" si="9"/>
        <v>331.89</v>
      </c>
      <c r="O114" s="2">
        <f t="shared" si="9"/>
        <v>1467.5900000000001</v>
      </c>
      <c r="P114" s="2">
        <f t="shared" si="9"/>
        <v>296.22000000000003</v>
      </c>
      <c r="Q114" s="2">
        <f t="shared" si="9"/>
        <v>69.83</v>
      </c>
      <c r="R114" s="2">
        <f t="shared" si="9"/>
        <v>209.5</v>
      </c>
      <c r="S114" s="2">
        <f t="shared" si="9"/>
        <v>575</v>
      </c>
      <c r="T114" s="2">
        <f t="shared" si="9"/>
        <v>42285.85</v>
      </c>
      <c r="U114" s="2">
        <f t="shared" si="9"/>
        <v>0</v>
      </c>
      <c r="V114" s="2">
        <f t="shared" si="9"/>
        <v>0</v>
      </c>
      <c r="W114" s="2">
        <f t="shared" si="9"/>
        <v>0</v>
      </c>
      <c r="X114" s="2">
        <f t="shared" si="9"/>
        <v>0</v>
      </c>
      <c r="Y114" s="2">
        <f t="shared" si="9"/>
        <v>79337.499999999985</v>
      </c>
    </row>
    <row r="116" spans="4:25">
      <c r="N116" s="2"/>
    </row>
  </sheetData>
  <autoFilter ref="C2:C78"/>
  <mergeCells count="1">
    <mergeCell ref="M1:Q1"/>
  </mergeCells>
  <printOptions headings="1" gridLines="1"/>
  <pageMargins left="0.7" right="0.7" top="0.75" bottom="0.75" header="0.3" footer="0.3"/>
  <pageSetup orientation="portrait" r:id="rId1"/>
  <headerFooter>
    <oddHeader>&amp;CPacific Southwestern Region Seminar 2021
Items Paid</oddHeader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final expense 12 31 21</vt:lpstr>
      <vt:lpstr>final expense 2 28 22</vt:lpstr>
      <vt:lpstr>final expense orig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Plummer</dc:creator>
  <cp:lastModifiedBy>Louise M. Pomes</cp:lastModifiedBy>
  <cp:revision/>
  <cp:lastPrinted>2022-01-14T15:33:12Z</cp:lastPrinted>
  <dcterms:created xsi:type="dcterms:W3CDTF">2020-04-25T05:20:31Z</dcterms:created>
  <dcterms:modified xsi:type="dcterms:W3CDTF">2022-02-07T16:49:22Z</dcterms:modified>
</cp:coreProperties>
</file>